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Charge_Setting\00_Charges_Team\00_Operational - Internal\Information Requests\20250301 - Tariff Summary - Iain Miller\"/>
    </mc:Choice>
  </mc:AlternateContent>
  <xr:revisionPtr revIDLastSave="0" documentId="13_ncr:1_{3576EE77-F28B-46D9-93BC-A10B6E51A910}" xr6:coauthVersionLast="47" xr6:coauthVersionMax="47" xr10:uidLastSave="{00000000-0000-0000-0000-000000000000}"/>
  <workbookProtection workbookAlgorithmName="SHA-512" workbookHashValue="2kig5TJ8UIuWlo3P/D3E/vVTlQlNbZdrXBuPLA92fCSF1sYmtQ74XhDzqKzkQuvkoLLGBc8KFh1PGO6w4m8NQg==" workbookSaltValue="xbA8T4aur3oqgkkQzW/0Uw==" workbookSpinCount="100000" lockStructure="1"/>
  <bookViews>
    <workbookView xWindow="0" yWindow="780" windowWidth="28800" windowHeight="15345" xr2:uid="{A9075C77-4AB2-4FA9-8A91-842E955B36A4}"/>
  </bookViews>
  <sheets>
    <sheet name="Cover" sheetId="11" r:id="rId1"/>
    <sheet name="Instructions" sheetId="10" r:id="rId2"/>
    <sheet name="Tariff Summary" sheetId="1" r:id="rId3"/>
    <sheet name="Tariff Calc" sheetId="9" state="hidden" r:id="rId4"/>
    <sheet name="Standing Data" sheetId="8" state="hidden" r:id="rId5"/>
    <sheet name="Northeast 2025-26" sheetId="4" state="hidden" r:id="rId6"/>
    <sheet name="Yorkshire 2025-26" sheetId="5" state="hidden" r:id="rId7"/>
    <sheet name="Northeast 2026-27" sheetId="6" state="hidden" r:id="rId8"/>
    <sheet name="Yorkshire 2026-27" sheetId="7" state="hidden" r:id="rId9"/>
    <sheet name="Band Boundaries" sheetId="2" r:id="rId10"/>
  </sheets>
  <externalReferences>
    <externalReference r:id="rId11"/>
    <externalReference r:id="rId12"/>
    <externalReference r:id="rId13"/>
    <externalReference r:id="rId14"/>
  </externalReferences>
  <definedNames>
    <definedName name="_xlnm.Print_Area" localSheetId="5">'Northeast 2025-26'!$A$2:$K$43</definedName>
    <definedName name="_xlnm.Print_Area" localSheetId="7">'Northeast 2026-27'!$A$2:$K$43</definedName>
    <definedName name="_xlnm.Print_Area" localSheetId="6">'Yorkshire 2025-26'!$A$2:$K$43</definedName>
    <definedName name="_xlnm.Print_Area" localSheetId="8">'Yorkshire 2026-27'!$A$2:$K$43</definedName>
    <definedName name="_xlnm.Print_Titles" localSheetId="5">'Northeast 2025-26'!$2:$11</definedName>
    <definedName name="_xlnm.Print_Titles" localSheetId="7">'Northeast 2026-27'!$2:$11</definedName>
    <definedName name="Z_5032A364_B81A_48DA_88DA_AB3B86B47EE9_.wvu.PrintArea" localSheetId="5" hidden="1">'Northeast 2025-26'!$A$2:$K$27</definedName>
    <definedName name="Z_5032A364_B81A_48DA_88DA_AB3B86B47EE9_.wvu.PrintArea" localSheetId="7" hidden="1">'Northeast 2026-27'!$A$2:$K$27</definedName>
    <definedName name="Z_5032A364_B81A_48DA_88DA_AB3B86B47EE9_.wvu.PrintArea" localSheetId="6" hidden="1">'Yorkshire 2025-26'!$A$2:$K$27</definedName>
    <definedName name="Z_5032A364_B81A_48DA_88DA_AB3B86B47EE9_.wvu.PrintArea" localSheetId="8" hidden="1">'Yorkshire 2026-27'!$A$2:$K$27</definedName>
    <definedName name="Z_5032A364_B81A_48DA_88DA_AB3B86B47EE9_.wvu.PrintTitles" localSheetId="5" hidden="1">'Northeast 2025-26'!$2:$11</definedName>
    <definedName name="Z_5032A364_B81A_48DA_88DA_AB3B86B47EE9_.wvu.PrintTitles" localSheetId="7" hidden="1">'Northeast 2026-27'!$2:$11</definedName>
    <definedName name="Z_5032A364_B81A_48DA_88DA_AB3B86B47EE9_.wvu.PrintTitles" localSheetId="6" hidden="1">'Yorkshire 2025-26'!$2:$11</definedName>
    <definedName name="Z_5032A364_B81A_48DA_88DA_AB3B86B47EE9_.wvu.PrintTitles" localSheetId="8" hidden="1">'Yorkshire 2026-27'!$2:$11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1" l="1"/>
  <c r="K3" i="10" s="1"/>
  <c r="C9" i="9"/>
  <c r="C8" i="9"/>
  <c r="I16" i="8"/>
  <c r="J16" i="8" s="1"/>
  <c r="I17" i="8"/>
  <c r="J17" i="8" s="1"/>
  <c r="I18" i="8"/>
  <c r="J18" i="8" s="1"/>
  <c r="I19" i="8"/>
  <c r="J19" i="8" s="1"/>
  <c r="I20" i="8"/>
  <c r="J20" i="8" s="1"/>
  <c r="I21" i="8"/>
  <c r="J21" i="8" s="1"/>
  <c r="I22" i="8"/>
  <c r="J22" i="8" s="1"/>
  <c r="I23" i="8"/>
  <c r="J23" i="8" s="1"/>
  <c r="I24" i="8"/>
  <c r="J24" i="8" s="1"/>
  <c r="I25" i="8"/>
  <c r="J25" i="8" s="1"/>
  <c r="I26" i="8"/>
  <c r="J26" i="8" s="1"/>
  <c r="I27" i="8"/>
  <c r="J27" i="8" s="1"/>
  <c r="I28" i="8"/>
  <c r="J28" i="8" s="1"/>
  <c r="I29" i="8"/>
  <c r="J29" i="8" s="1"/>
  <c r="I30" i="8"/>
  <c r="J30" i="8" s="1"/>
  <c r="I31" i="8"/>
  <c r="J31" i="8" s="1"/>
  <c r="I32" i="8"/>
  <c r="J32" i="8" s="1"/>
  <c r="I33" i="8"/>
  <c r="J33" i="8" s="1"/>
  <c r="I34" i="8"/>
  <c r="J34" i="8" s="1"/>
  <c r="I35" i="8"/>
  <c r="J35" i="8" s="1"/>
  <c r="I36" i="8"/>
  <c r="J36" i="8" s="1"/>
  <c r="I37" i="8"/>
  <c r="J37" i="8" s="1"/>
  <c r="I38" i="8"/>
  <c r="J38" i="8" s="1"/>
  <c r="I39" i="8"/>
  <c r="J39" i="8" s="1"/>
  <c r="I40" i="8"/>
  <c r="J40" i="8" s="1"/>
  <c r="I41" i="8"/>
  <c r="J41" i="8" s="1"/>
  <c r="I42" i="8"/>
  <c r="J42" i="8" s="1"/>
  <c r="I43" i="8"/>
  <c r="J43" i="8" s="1"/>
  <c r="I44" i="8"/>
  <c r="J44" i="8" s="1"/>
  <c r="I45" i="8"/>
  <c r="J45" i="8" s="1"/>
  <c r="I46" i="8"/>
  <c r="J46" i="8" s="1"/>
  <c r="I15" i="8"/>
  <c r="J15" i="8" s="1"/>
  <c r="C3" i="9"/>
  <c r="C4" i="9"/>
  <c r="C5" i="9"/>
  <c r="C6" i="9"/>
  <c r="C7" i="9"/>
  <c r="C2" i="9"/>
  <c r="G3" i="2" l="1"/>
  <c r="L3" i="1"/>
  <c r="C12" i="9"/>
  <c r="C11" i="9"/>
  <c r="D15" i="9" l="1"/>
  <c r="D17" i="9" s="1"/>
  <c r="C15" i="9"/>
  <c r="C17" i="9" s="1"/>
  <c r="C19" i="9" l="1"/>
  <c r="D19" i="1" s="1"/>
  <c r="D19" i="9"/>
  <c r="D20" i="1" s="1"/>
  <c r="H20" i="1" l="1"/>
  <c r="L20" i="1"/>
  <c r="I20" i="1"/>
  <c r="G20" i="1"/>
  <c r="F20" i="1"/>
  <c r="K20" i="1"/>
  <c r="J20" i="1"/>
  <c r="H19" i="1"/>
  <c r="F19" i="1"/>
  <c r="K19" i="1"/>
  <c r="G19" i="1"/>
  <c r="I19" i="1"/>
  <c r="J19" i="1"/>
  <c r="L19" i="1"/>
  <c r="B20" i="1"/>
  <c r="B19" i="1"/>
  <c r="C19" i="1"/>
  <c r="C20" i="1" s="1"/>
  <c r="A2" i="7"/>
  <c r="A2" i="6" l="1"/>
  <c r="A2" i="5" l="1"/>
  <c r="A2" i="4" l="1"/>
</calcChain>
</file>

<file path=xl/sharedStrings.xml><?xml version="1.0" encoding="utf-8"?>
<sst xmlns="http://schemas.openxmlformats.org/spreadsheetml/2006/main" count="923" uniqueCount="245">
  <si>
    <t>Back to Overview</t>
  </si>
  <si>
    <t>Time Bands for LV and HV Designated Properties</t>
  </si>
  <si>
    <t>Time Bands for Unmetered Properties</t>
  </si>
  <si>
    <t>Time periods</t>
  </si>
  <si>
    <t>Red Time Band</t>
  </si>
  <si>
    <t>Amber Time Band</t>
  </si>
  <si>
    <t>Green Time Band</t>
  </si>
  <si>
    <t>Black Time Band</t>
  </si>
  <si>
    <t>Yellow Time Band</t>
  </si>
  <si>
    <t>Monday to Friday 
(Including Bank Holidays)
All Year</t>
  </si>
  <si>
    <t>16:00 to 19:30</t>
  </si>
  <si>
    <t>08:00 to 16:00
19:30 to 22:00</t>
  </si>
  <si>
    <t>00:00 to 08:00
22:00 to 24:00</t>
  </si>
  <si>
    <t>Monday to Friday 
(Including Bank Holidays)
November to February Inclusive</t>
  </si>
  <si>
    <t>Saturday and Sunday
All Year</t>
  </si>
  <si>
    <t>00:00 to 24:00</t>
  </si>
  <si>
    <t>Monday to Friday 
(Including Bank Holidays)
April to October Inclusive and March</t>
  </si>
  <si>
    <t>08:00 to 22:00</t>
  </si>
  <si>
    <t>Notes</t>
  </si>
  <si>
    <t>All the above times are in UK Clock time</t>
  </si>
  <si>
    <t>Saturday and Sunday
All year</t>
  </si>
  <si>
    <t>Tariff name</t>
  </si>
  <si>
    <t>Open LLFCs</t>
  </si>
  <si>
    <t>PCs</t>
  </si>
  <si>
    <t>Red/black unit charge
p/kWh</t>
  </si>
  <si>
    <t>Amber/yellow unit charge
p/kWh</t>
  </si>
  <si>
    <t>Green unit charge
p/kWh</t>
  </si>
  <si>
    <t>Fixed charge p/MPAN/day</t>
  </si>
  <si>
    <t>Capacity charge p/kVA/day</t>
  </si>
  <si>
    <t>Exceeded capacity charge
p/kVA/day</t>
  </si>
  <si>
    <t>Reactive power charge
p/kVArh</t>
  </si>
  <si>
    <t>Closed LLFCs</t>
  </si>
  <si>
    <t>Domestic Aggregated or CT with Residual</t>
  </si>
  <si>
    <t>1A, 1AH, 1, 2, 249</t>
  </si>
  <si>
    <t>0, 1, 2</t>
  </si>
  <si>
    <t>998, 999</t>
  </si>
  <si>
    <t>Domestic Aggregated (Related MPAN)</t>
  </si>
  <si>
    <t>3A, 12</t>
  </si>
  <si>
    <t>Non-Domestic Aggregated or CT No Residual</t>
  </si>
  <si>
    <t>2Z, 2ZH</t>
  </si>
  <si>
    <t>0, 3, 4, 5-8</t>
  </si>
  <si>
    <t>Non-Domestic Aggregated or CT Band 1</t>
  </si>
  <si>
    <t>2A, 2AH</t>
  </si>
  <si>
    <t>Non-Domestic Aggregated or CT Band 2</t>
  </si>
  <si>
    <t>2B, 2BH</t>
  </si>
  <si>
    <t>Non-Domestic Aggregated or CT Band 3</t>
  </si>
  <si>
    <t>2C, 2CH</t>
  </si>
  <si>
    <t>Non-Domestic Aggregated or CT Band 4</t>
  </si>
  <si>
    <t>2D, 2DH</t>
  </si>
  <si>
    <t>Non-Domestic Aggregated (related MPAN)</t>
  </si>
  <si>
    <t>4A</t>
  </si>
  <si>
    <t>LV Site Specific No Residual</t>
  </si>
  <si>
    <t>5Z</t>
  </si>
  <si>
    <t>LV Site Specific Band 1</t>
  </si>
  <si>
    <t>5A</t>
  </si>
  <si>
    <t>LV Site Specific Band 2</t>
  </si>
  <si>
    <t>5B</t>
  </si>
  <si>
    <t>LV Site Specific Band 3</t>
  </si>
  <si>
    <t>5C</t>
  </si>
  <si>
    <t>LV Site Specific Band 4</t>
  </si>
  <si>
    <t>5D</t>
  </si>
  <si>
    <t>LV Sub Site Specific No Residual</t>
  </si>
  <si>
    <t>6Z</t>
  </si>
  <si>
    <t>LV Sub Site Specific Band 1</t>
  </si>
  <si>
    <t>6A</t>
  </si>
  <si>
    <t>LV Sub Site Specific Band 2</t>
  </si>
  <si>
    <t>6B</t>
  </si>
  <si>
    <t>LV Sub Site Specific Band 3</t>
  </si>
  <si>
    <t>6C</t>
  </si>
  <si>
    <t>LV Sub Site Specific Band 4</t>
  </si>
  <si>
    <t>6D</t>
  </si>
  <si>
    <t>HV Site Specific No Residual</t>
  </si>
  <si>
    <t>7Z</t>
  </si>
  <si>
    <t>HV Site Specific Band 1</t>
  </si>
  <si>
    <t>7A</t>
  </si>
  <si>
    <t>HV Site Specific Band 2</t>
  </si>
  <si>
    <t>7B</t>
  </si>
  <si>
    <t>HV Site Specific Band 3</t>
  </si>
  <si>
    <t>7C</t>
  </si>
  <si>
    <t>HV Site Specific Band 4</t>
  </si>
  <si>
    <t>7D</t>
  </si>
  <si>
    <t>Unmetered Supplies</t>
  </si>
  <si>
    <t>8A</t>
  </si>
  <si>
    <t>0, 1, 8</t>
  </si>
  <si>
    <t>LV Generation Aggregated</t>
  </si>
  <si>
    <t>774</t>
  </si>
  <si>
    <t>LV Sub Generation Aggregated</t>
  </si>
  <si>
    <t>776</t>
  </si>
  <si>
    <t>LV Generation Site Specific</t>
  </si>
  <si>
    <t>794, 792</t>
  </si>
  <si>
    <t>LV Generation Site Specific no RP charge</t>
  </si>
  <si>
    <t>392, 394</t>
  </si>
  <si>
    <t>LV Sub Generation Site Specific</t>
  </si>
  <si>
    <t>793, 795</t>
  </si>
  <si>
    <t>LV Sub Generation Site Specific no RP charge</t>
  </si>
  <si>
    <t>393, 395</t>
  </si>
  <si>
    <t>HV Generation Site Specific</t>
  </si>
  <si>
    <t>796, 798</t>
  </si>
  <si>
    <t>HV Generation Site Specific no RP charge</t>
  </si>
  <si>
    <t>396, 398</t>
  </si>
  <si>
    <t>1A, 1AH, 100, 120, 279</t>
  </si>
  <si>
    <t>3A, 111</t>
  </si>
  <si>
    <t>20</t>
  </si>
  <si>
    <t>30</t>
  </si>
  <si>
    <t>24, 22</t>
  </si>
  <si>
    <t>222, 224</t>
  </si>
  <si>
    <t>23, 25</t>
  </si>
  <si>
    <t>223, 225</t>
  </si>
  <si>
    <t>26, 28</t>
  </si>
  <si>
    <t>226, 228</t>
  </si>
  <si>
    <t>Area</t>
  </si>
  <si>
    <t>Northeast (NEEB)</t>
  </si>
  <si>
    <t>Domestic Type</t>
  </si>
  <si>
    <t>Non-Domestic</t>
  </si>
  <si>
    <t>Demand or Generation</t>
  </si>
  <si>
    <t>Demand</t>
  </si>
  <si>
    <t>Voltage Level</t>
  </si>
  <si>
    <t>LV Sub</t>
  </si>
  <si>
    <t>LV</t>
  </si>
  <si>
    <t>Half Hourly or Non Half Hourly</t>
  </si>
  <si>
    <t>Final Demand or Non Final Demand</t>
  </si>
  <si>
    <t>Year</t>
  </si>
  <si>
    <t>DNO Area</t>
  </si>
  <si>
    <t>Tariff Name</t>
  </si>
  <si>
    <t>Years</t>
  </si>
  <si>
    <t>2025/26</t>
  </si>
  <si>
    <t>2026/27</t>
  </si>
  <si>
    <t>HV</t>
  </si>
  <si>
    <t>NHH/HH</t>
  </si>
  <si>
    <t>Non Half Hourly</t>
  </si>
  <si>
    <t>Half Hourly</t>
  </si>
  <si>
    <t>Unmetered</t>
  </si>
  <si>
    <t>Generation</t>
  </si>
  <si>
    <t>Domestic</t>
  </si>
  <si>
    <t>Domestic Related</t>
  </si>
  <si>
    <t>Non-Domestic Related</t>
  </si>
  <si>
    <t>Final Demand or NFD</t>
  </si>
  <si>
    <t>Final Demand</t>
  </si>
  <si>
    <t>Non Final Demand</t>
  </si>
  <si>
    <t>Demand/ Generation</t>
  </si>
  <si>
    <t>Domestic/ Non-Dom/ UMS</t>
  </si>
  <si>
    <t>Band</t>
  </si>
  <si>
    <t>No Band</t>
  </si>
  <si>
    <t>Generation No RP</t>
  </si>
  <si>
    <t>Forecast Consumption (kWh)</t>
  </si>
  <si>
    <t>Forecast Capacity (kVA)</t>
  </si>
  <si>
    <t>Voltage of Connection</t>
  </si>
  <si>
    <t>Units</t>
  </si>
  <si>
    <t>Lower Threshold*</t>
  </si>
  <si>
    <t>Upper Threshold*</t>
  </si>
  <si>
    <t>Domestic Aggregated</t>
  </si>
  <si>
    <t>Single band</t>
  </si>
  <si>
    <t>-</t>
  </si>
  <si>
    <t>Designated Properties connected at LV, billing with no MIC</t>
  </si>
  <si>
    <t>kWh</t>
  </si>
  <si>
    <t>∞</t>
  </si>
  <si>
    <t>Designated Properties connected at LV, billing with MIC</t>
  </si>
  <si>
    <t>kVA</t>
  </si>
  <si>
    <t>Designated Properties connected at HV</t>
  </si>
  <si>
    <t>Designated EHV Properties</t>
  </si>
  <si>
    <t>* All boundaries are inclusive of the upper threshold and exclusive of the lower threshold i.e. Lower &lt; x ≤ Upper.</t>
  </si>
  <si>
    <t>LV No MIC</t>
  </si>
  <si>
    <t>LV MIC</t>
  </si>
  <si>
    <t>HV MIC</t>
  </si>
  <si>
    <t>EHV MIC</t>
  </si>
  <si>
    <t>Inputs</t>
  </si>
  <si>
    <t>Input</t>
  </si>
  <si>
    <t>Value</t>
  </si>
  <si>
    <t>Band Type</t>
  </si>
  <si>
    <t>Unique String</t>
  </si>
  <si>
    <t>FD/NFD/Gen</t>
  </si>
  <si>
    <t>2026/27 Band</t>
  </si>
  <si>
    <t>Use of System Tariffs</t>
  </si>
  <si>
    <t>Timebands</t>
  </si>
  <si>
    <t>Unit rate 1 Time Band</t>
  </si>
  <si>
    <t>Unit rate 2 Time Band</t>
  </si>
  <si>
    <t>Unit rate 3 Time Band</t>
  </si>
  <si>
    <t>Yorkshire (YELG)</t>
  </si>
  <si>
    <t>Instructions</t>
  </si>
  <si>
    <t>Use of System Charges Tool v1.0</t>
  </si>
  <si>
    <t>Date of Issue:</t>
  </si>
  <si>
    <t>1)</t>
  </si>
  <si>
    <t>Enter the area that the site is located in</t>
  </si>
  <si>
    <t>Select whether your site is a domestic premises, non-domestic premises or an unmetered supply.</t>
  </si>
  <si>
    <t>2)</t>
  </si>
  <si>
    <t>3)</t>
  </si>
  <si>
    <t>4)</t>
  </si>
  <si>
    <t>5)</t>
  </si>
  <si>
    <t>6)</t>
  </si>
  <si>
    <t xml:space="preserve">If your site is domestic or unmetered then your tariffs will now be visible. </t>
  </si>
  <si>
    <t>If your site is non-domestic then please continue with the following inputs</t>
  </si>
  <si>
    <t>Select whether your site is demand or generation</t>
  </si>
  <si>
    <t>Area:</t>
  </si>
  <si>
    <t>Demand or Generation:</t>
  </si>
  <si>
    <t>Voltage Level:</t>
  </si>
  <si>
    <t>Half Hourly or Non Half Hourly:</t>
  </si>
  <si>
    <t>Final Demand or Non Final Demand:</t>
  </si>
  <si>
    <t>Forecast Capacity (kVA):</t>
  </si>
  <si>
    <t>Forecast Consumption (kWh):</t>
  </si>
  <si>
    <t>For Half Hourly sites, enter the maximum import capacity of the site, as stated on the connection agreement (or proposed maximum import capacity of the site)</t>
  </si>
  <si>
    <t>For Non Half Hourly sites enter the annual consumption in kWh</t>
  </si>
  <si>
    <t>7a)</t>
  </si>
  <si>
    <t>7b)</t>
  </si>
  <si>
    <t xml:space="preserve">If your site is generation then your tariffs will now be visible. </t>
  </si>
  <si>
    <t>If your site is demand then please continue with the following inputs</t>
  </si>
  <si>
    <t>Select whether your site is metered Half Hourly or Non Half Hourly
Note 1: Large commercial and industrial sites are always Half Hourly
Note 2: Non Half Hourly is only available for LV connections</t>
  </si>
  <si>
    <t>Notes to users of this spreadsheet</t>
  </si>
  <si>
    <t>Use of System Charges Tool</t>
  </si>
  <si>
    <t>Change Log</t>
  </si>
  <si>
    <t>Model date</t>
  </si>
  <si>
    <t>Model number</t>
  </si>
  <si>
    <t>Author</t>
  </si>
  <si>
    <t>Description of changes</t>
  </si>
  <si>
    <t>NPg</t>
  </si>
  <si>
    <t>Information</t>
  </si>
  <si>
    <t>Contact Details</t>
  </si>
  <si>
    <t>Email:</t>
  </si>
  <si>
    <t>UoS.Charges@northernpowergrid.com</t>
  </si>
  <si>
    <t>Model Name:</t>
  </si>
  <si>
    <t>Version Number:</t>
  </si>
  <si>
    <t>Website:</t>
  </si>
  <si>
    <t>https://www.northernpowergrid.com/use-of-system-charges</t>
  </si>
  <si>
    <t>If you require indicative tariffs for an EHV site please contact your Northern Powergrid Engineer.</t>
  </si>
  <si>
    <t>Actual tariffs levied on a site will be determined by the registration data provided by the Supplier.</t>
  </si>
  <si>
    <t>Residual Charging Bands 2022-23 to 2025-26</t>
  </si>
  <si>
    <t>Residual Charging Bands 2026-27 to 2030-31</t>
  </si>
  <si>
    <t xml:space="preserve">Please use this spreadsheet with reference to the Licence Condition 14 (LC14) Use of System charging statement. </t>
  </si>
  <si>
    <t>This workbook can be used to see published tariffs for each type of customer connected at Low Voltage (LV) or High Voltage (HV).</t>
  </si>
  <si>
    <t>Sites connected at Extra-High Voltage (EHV) have site specific tariffs calculated which cannot be used to infer potential or actual tariffs for any other sites.</t>
  </si>
  <si>
    <t>Select the voltage level your site is connected to: LV, LV Substation or HV
Note 1: LV = Low Voltage (below 1kV)
Note 2: HV = High Voltage (at least 1kV and less than 22kV)</t>
  </si>
  <si>
    <t>Band Boundaries</t>
  </si>
  <si>
    <t>The band boundaries are set on a national level and are applicable across all GB DNOs.</t>
  </si>
  <si>
    <t>Tariff Type</t>
  </si>
  <si>
    <t>Tariff Type:</t>
  </si>
  <si>
    <t>Select whether your site is a Final Demand Site or a Non Final Demand Site.
Non Final Demand applies to import that is for the sole purpose of an electricity generator/storage site and is not used for any other purposes (e.g. an office on site)</t>
  </si>
  <si>
    <t xml:space="preserve">To begin again clear any existing inputs  - in sheet 'Tariff Summary' select cells  C7:C14 then right click and select "Clear Contents" </t>
  </si>
  <si>
    <t>To indicate tariffs for your site enter the inputs for your site by selecting the relevant options from the drop down lists in C7:C14 of the 'Tariff Summary' sheet, using the guidance below.</t>
  </si>
  <si>
    <t>For all sites your tariffs should now be visible.</t>
  </si>
  <si>
    <t>Reactive power charge 
p/kVArh</t>
  </si>
  <si>
    <t>Exceeded capacity charge 
p/kVA/day</t>
  </si>
  <si>
    <t>Capacity charge 
p/kVA/day</t>
  </si>
  <si>
    <t>Fixed charge 
p/MPAN/day</t>
  </si>
  <si>
    <t>Unit rate 3 
p/kWh</t>
  </si>
  <si>
    <t>Unit rate 1 
p/kWh</t>
  </si>
  <si>
    <t>Unit rate 2 
p/kWh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</si>
</sst>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00_ ;[Red]\-0.000\ "/>
    <numFmt numFmtId="165" formatCode=";;"/>
    <numFmt numFmtId="166" formatCode="0.000;\(0.000\);"/>
    <numFmt numFmtId="167" formatCode="0.00_ ;[Red]\-0.00\ "/>
    <numFmt numFmtId="168" formatCode="0.00;\(0.00\);"/>
    <numFmt numFmtId="169" formatCode="0.000_ ;\-0.000\ "/>
    <numFmt numFmtId="170" formatCode="0.000"/>
    <numFmt numFmtId="171" formatCode="&quot;£&quot;#,##0.00"/>
    <numFmt numFmtId="172" formatCode="0.0"/>
  </numFmts>
  <fonts count="25" x14ac:knownFonts="1">
    <font>
      <sz val="11"/>
      <color theme="1"/>
      <name val="Calibri"/>
      <family val="2"/>
    </font>
    <font>
      <u/>
      <sz val="10"/>
      <color theme="10"/>
      <name val="Arial"/>
      <family val="2"/>
    </font>
    <font>
      <u/>
      <sz val="10"/>
      <color theme="10"/>
      <name val="Trebuchet MS"/>
      <family val="2"/>
    </font>
    <font>
      <sz val="10"/>
      <color rgb="FF9C6500"/>
      <name val="Arial"/>
      <family val="2"/>
    </font>
    <font>
      <sz val="10"/>
      <color rgb="FF9C6500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sz val="10"/>
      <name val="Arial"/>
    </font>
    <font>
      <b/>
      <sz val="11"/>
      <color theme="3"/>
      <name val="Arial"/>
      <family val="2"/>
    </font>
    <font>
      <b/>
      <sz val="14"/>
      <color theme="3"/>
      <name val="Trebuchet MS"/>
      <family val="2"/>
    </font>
    <font>
      <b/>
      <sz val="10"/>
      <name val="Trebuchet MS"/>
      <family val="2"/>
    </font>
    <font>
      <b/>
      <sz val="10"/>
      <color theme="0"/>
      <name val="Trebuchet MS"/>
      <family val="2"/>
    </font>
    <font>
      <b/>
      <sz val="11"/>
      <name val="Trebuchet MS"/>
      <family val="2"/>
    </font>
    <font>
      <b/>
      <sz val="11"/>
      <color theme="0"/>
      <name val="Trebuchet MS"/>
      <family val="2"/>
    </font>
    <font>
      <b/>
      <sz val="11"/>
      <color theme="3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color rgb="FFAB1236"/>
      <name val="Calibri"/>
      <family val="2"/>
    </font>
    <font>
      <b/>
      <sz val="14"/>
      <color rgb="FFAB1236"/>
      <name val="Calibri"/>
      <family val="2"/>
    </font>
    <font>
      <u/>
      <sz val="11"/>
      <color theme="10"/>
      <name val="Calibri"/>
      <family val="2"/>
    </font>
    <font>
      <b/>
      <sz val="12"/>
      <color theme="3"/>
      <name val="Calibri"/>
      <family val="2"/>
    </font>
    <font>
      <i/>
      <sz val="11"/>
      <color theme="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B123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rgb="FFC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2" borderId="0" applyNumberFormat="0" applyBorder="0" applyAlignment="0" applyProtection="0"/>
    <xf numFmtId="0" fontId="5" fillId="0" borderId="0"/>
    <xf numFmtId="0" fontId="7" fillId="0" borderId="0"/>
    <xf numFmtId="0" fontId="8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63">
    <xf numFmtId="0" fontId="0" fillId="0" borderId="0" xfId="0"/>
    <xf numFmtId="0" fontId="2" fillId="4" borderId="0" xfId="1" applyFont="1" applyFill="1" applyAlignment="1" applyProtection="1">
      <alignment vertical="center"/>
      <protection hidden="1"/>
    </xf>
    <xf numFmtId="0" fontId="6" fillId="4" borderId="0" xfId="3" quotePrefix="1" applyFont="1" applyFill="1" applyAlignment="1">
      <alignment vertical="center" wrapText="1"/>
    </xf>
    <xf numFmtId="0" fontId="6" fillId="4" borderId="0" xfId="4" applyFont="1" applyFill="1" applyAlignment="1">
      <alignment vertical="center"/>
    </xf>
    <xf numFmtId="0" fontId="6" fillId="4" borderId="0" xfId="4" applyFont="1" applyFill="1"/>
    <xf numFmtId="0" fontId="9" fillId="5" borderId="0" xfId="5" applyNumberFormat="1" applyFont="1" applyFill="1" applyBorder="1" applyAlignment="1">
      <alignment horizontal="center" vertical="center" wrapText="1"/>
    </xf>
    <xf numFmtId="0" fontId="6" fillId="5" borderId="0" xfId="4" applyFont="1" applyFill="1"/>
    <xf numFmtId="0" fontId="6" fillId="5" borderId="0" xfId="4" applyFont="1" applyFill="1" applyAlignment="1">
      <alignment vertical="center"/>
    </xf>
    <xf numFmtId="0" fontId="10" fillId="6" borderId="4" xfId="4" applyFont="1" applyFill="1" applyBorder="1" applyAlignment="1" applyProtection="1">
      <alignment vertical="center" wrapText="1"/>
      <protection locked="0"/>
    </xf>
    <xf numFmtId="0" fontId="11" fillId="7" borderId="3" xfId="4" applyFont="1" applyFill="1" applyBorder="1" applyAlignment="1" applyProtection="1">
      <alignment horizontal="center" vertical="center" wrapText="1"/>
      <protection locked="0"/>
    </xf>
    <xf numFmtId="0" fontId="11" fillId="9" borderId="3" xfId="4" applyFont="1" applyFill="1" applyBorder="1" applyAlignment="1" applyProtection="1">
      <alignment horizontal="center" vertical="center" wrapText="1"/>
      <protection locked="0"/>
    </xf>
    <xf numFmtId="0" fontId="11" fillId="10" borderId="3" xfId="4" applyFont="1" applyFill="1" applyBorder="1" applyAlignment="1" applyProtection="1">
      <alignment horizontal="center" vertical="center" wrapText="1"/>
      <protection locked="0"/>
    </xf>
    <xf numFmtId="0" fontId="10" fillId="11" borderId="3" xfId="4" applyFont="1" applyFill="1" applyBorder="1" applyAlignment="1" applyProtection="1">
      <alignment horizontal="center" vertical="center" wrapText="1"/>
      <protection locked="0"/>
    </xf>
    <xf numFmtId="0" fontId="10" fillId="0" borderId="4" xfId="4" applyFont="1" applyBorder="1" applyAlignment="1">
      <alignment vertical="center" wrapText="1"/>
    </xf>
    <xf numFmtId="0" fontId="6" fillId="0" borderId="4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10" fillId="0" borderId="3" xfId="4" applyFont="1" applyBorder="1" applyAlignment="1">
      <alignment vertical="center" wrapText="1"/>
    </xf>
    <xf numFmtId="165" fontId="6" fillId="12" borderId="3" xfId="4" applyNumberFormat="1" applyFont="1" applyFill="1" applyBorder="1" applyAlignment="1">
      <alignment horizontal="center" vertical="center" wrapText="1"/>
    </xf>
    <xf numFmtId="0" fontId="10" fillId="6" borderId="3" xfId="4" quotePrefix="1" applyFont="1" applyFill="1" applyBorder="1" applyAlignment="1">
      <alignment horizontal="center" vertical="center" wrapText="1"/>
    </xf>
    <xf numFmtId="0" fontId="10" fillId="6" borderId="3" xfId="4" applyFont="1" applyFill="1" applyBorder="1" applyAlignment="1">
      <alignment horizontal="center" vertical="center" wrapText="1"/>
    </xf>
    <xf numFmtId="0" fontId="10" fillId="6" borderId="3" xfId="3" quotePrefix="1" applyFont="1" applyFill="1" applyBorder="1" applyAlignment="1">
      <alignment horizontal="center" vertical="center" wrapText="1"/>
    </xf>
    <xf numFmtId="0" fontId="10" fillId="6" borderId="3" xfId="4" applyFont="1" applyFill="1" applyBorder="1" applyAlignment="1" applyProtection="1">
      <alignment vertical="center" wrapText="1"/>
      <protection locked="0"/>
    </xf>
    <xf numFmtId="0" fontId="12" fillId="13" borderId="3" xfId="4" applyFont="1" applyFill="1" applyBorder="1" applyAlignment="1" applyProtection="1">
      <alignment horizontal="center" vertical="center" wrapText="1"/>
      <protection locked="0"/>
    </xf>
    <xf numFmtId="0" fontId="12" fillId="5" borderId="3" xfId="4" applyFont="1" applyFill="1" applyBorder="1" applyAlignment="1" applyProtection="1">
      <alignment horizontal="center" vertical="center" wrapText="1"/>
      <protection locked="0"/>
    </xf>
    <xf numFmtId="166" fontId="13" fillId="7" borderId="3" xfId="4" applyNumberFormat="1" applyFont="1" applyFill="1" applyBorder="1" applyAlignment="1" applyProtection="1">
      <alignment horizontal="center" vertical="center"/>
      <protection locked="0"/>
    </xf>
    <xf numFmtId="166" fontId="12" fillId="8" borderId="3" xfId="4" applyNumberFormat="1" applyFont="1" applyFill="1" applyBorder="1" applyAlignment="1" applyProtection="1">
      <alignment horizontal="center" vertical="center"/>
      <protection locked="0"/>
    </xf>
    <xf numFmtId="166" fontId="13" fillId="9" borderId="3" xfId="4" applyNumberFormat="1" applyFont="1" applyFill="1" applyBorder="1" applyAlignment="1" applyProtection="1">
      <alignment horizontal="center" vertical="center"/>
      <protection locked="0"/>
    </xf>
    <xf numFmtId="167" fontId="12" fillId="14" borderId="3" xfId="4" applyNumberFormat="1" applyFont="1" applyFill="1" applyBorder="1" applyAlignment="1" applyProtection="1">
      <alignment horizontal="center" vertical="center"/>
      <protection locked="0"/>
    </xf>
    <xf numFmtId="168" fontId="12" fillId="15" borderId="3" xfId="4" applyNumberFormat="1" applyFont="1" applyFill="1" applyBorder="1" applyAlignment="1" applyProtection="1">
      <alignment horizontal="center" vertical="center"/>
      <protection locked="0"/>
    </xf>
    <xf numFmtId="166" fontId="12" fillId="15" borderId="3" xfId="4" applyNumberFormat="1" applyFont="1" applyFill="1" applyBorder="1" applyAlignment="1" applyProtection="1">
      <alignment horizontal="center" vertical="center"/>
      <protection locked="0"/>
    </xf>
    <xf numFmtId="167" fontId="12" fillId="14" borderId="3" xfId="4" applyNumberFormat="1" applyFont="1" applyFill="1" applyBorder="1" applyAlignment="1">
      <alignment horizontal="center" vertical="center"/>
    </xf>
    <xf numFmtId="164" fontId="12" fillId="16" borderId="3" xfId="4" applyNumberFormat="1" applyFont="1" applyFill="1" applyBorder="1" applyAlignment="1" applyProtection="1">
      <alignment horizontal="center" vertical="center"/>
      <protection locked="0"/>
    </xf>
    <xf numFmtId="169" fontId="13" fillId="10" borderId="3" xfId="4" applyNumberFormat="1" applyFont="1" applyFill="1" applyBorder="1" applyAlignment="1" applyProtection="1">
      <alignment horizontal="center" vertical="center"/>
      <protection locked="0"/>
    </xf>
    <xf numFmtId="169" fontId="12" fillId="11" borderId="3" xfId="4" applyNumberFormat="1" applyFont="1" applyFill="1" applyBorder="1" applyAlignment="1" applyProtection="1">
      <alignment horizontal="center" vertical="center"/>
      <protection locked="0"/>
    </xf>
    <xf numFmtId="169" fontId="13" fillId="9" borderId="3" xfId="4" applyNumberFormat="1" applyFont="1" applyFill="1" applyBorder="1" applyAlignment="1" applyProtection="1">
      <alignment horizontal="center" vertical="center"/>
      <protection locked="0"/>
    </xf>
    <xf numFmtId="0" fontId="6" fillId="4" borderId="0" xfId="4" applyFont="1" applyFill="1" applyAlignment="1">
      <alignment horizontal="center" vertical="center"/>
    </xf>
    <xf numFmtId="2" fontId="6" fillId="4" borderId="0" xfId="4" applyNumberFormat="1" applyFont="1" applyFill="1" applyAlignment="1">
      <alignment horizontal="center" vertical="center"/>
    </xf>
    <xf numFmtId="167" fontId="6" fillId="4" borderId="0" xfId="4" applyNumberFormat="1" applyFont="1" applyFill="1" applyAlignment="1">
      <alignment horizontal="center" vertical="center"/>
    </xf>
    <xf numFmtId="170" fontId="6" fillId="4" borderId="0" xfId="4" applyNumberFormat="1" applyFont="1" applyFill="1" applyAlignment="1">
      <alignment horizontal="center" vertical="center"/>
    </xf>
    <xf numFmtId="0" fontId="0" fillId="0" borderId="3" xfId="0" applyBorder="1"/>
    <xf numFmtId="0" fontId="2" fillId="5" borderId="0" xfId="1" applyFont="1" applyFill="1" applyAlignment="1" applyProtection="1">
      <alignment horizontal="left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6" fillId="17" borderId="3" xfId="0" applyFont="1" applyFill="1" applyBorder="1" applyAlignment="1">
      <alignment horizontal="center"/>
    </xf>
    <xf numFmtId="0" fontId="16" fillId="17" borderId="3" xfId="0" applyFont="1" applyFill="1" applyBorder="1"/>
    <xf numFmtId="0" fontId="18" fillId="0" borderId="3" xfId="0" applyFont="1" applyBorder="1" applyAlignment="1">
      <alignment horizontal="center" vertical="center" wrapText="1"/>
    </xf>
    <xf numFmtId="0" fontId="15" fillId="7" borderId="3" xfId="0" applyFont="1" applyFill="1" applyBorder="1" applyAlignment="1" applyProtection="1">
      <alignment horizontal="center" vertical="center" wrapText="1"/>
      <protection locked="0"/>
    </xf>
    <xf numFmtId="0" fontId="15" fillId="9" borderId="3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vertical="center" wrapText="1"/>
    </xf>
    <xf numFmtId="0" fontId="19" fillId="0" borderId="4" xfId="0" applyFont="1" applyBorder="1" applyAlignment="1">
      <alignment horizontal="center" vertical="center" wrapText="1"/>
    </xf>
    <xf numFmtId="165" fontId="19" fillId="12" borderId="3" xfId="0" applyNumberFormat="1" applyFont="1" applyFill="1" applyBorder="1" applyAlignment="1">
      <alignment horizontal="center" vertical="center" wrapText="1"/>
    </xf>
    <xf numFmtId="165" fontId="19" fillId="12" borderId="5" xfId="0" applyNumberFormat="1" applyFont="1" applyFill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4" fillId="5" borderId="0" xfId="5" applyNumberFormat="1" applyFont="1" applyFill="1" applyBorder="1" applyAlignment="1">
      <alignment horizontal="center" vertical="center" wrapText="1"/>
    </xf>
    <xf numFmtId="0" fontId="15" fillId="10" borderId="3" xfId="0" applyFont="1" applyFill="1" applyBorder="1" applyAlignment="1" applyProtection="1">
      <alignment horizontal="center" vertical="center" wrapText="1"/>
      <protection locked="0"/>
    </xf>
    <xf numFmtId="0" fontId="17" fillId="11" borderId="3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>
      <alignment horizontal="center" vertical="center" wrapText="1"/>
    </xf>
    <xf numFmtId="164" fontId="17" fillId="8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20" fillId="0" borderId="11" xfId="0" applyFont="1" applyBorder="1"/>
    <xf numFmtId="0" fontId="17" fillId="0" borderId="4" xfId="0" applyFont="1" applyBorder="1" applyAlignment="1" applyProtection="1">
      <alignment vertical="center" wrapText="1"/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6" fillId="0" borderId="3" xfId="0" applyFont="1" applyBorder="1"/>
    <xf numFmtId="0" fontId="16" fillId="0" borderId="3" xfId="0" applyFont="1" applyBorder="1" applyAlignment="1">
      <alignment wrapText="1"/>
    </xf>
    <xf numFmtId="0" fontId="21" fillId="0" borderId="11" xfId="0" applyFont="1" applyBorder="1"/>
    <xf numFmtId="17" fontId="21" fillId="0" borderId="11" xfId="0" applyNumberFormat="1" applyFont="1" applyBorder="1" applyAlignment="1">
      <alignment horizontal="left"/>
    </xf>
    <xf numFmtId="0" fontId="21" fillId="0" borderId="11" xfId="0" applyFont="1" applyBorder="1" applyAlignment="1">
      <alignment horizontal="right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2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3" xfId="0" applyBorder="1" applyAlignment="1">
      <alignment horizontal="left"/>
    </xf>
    <xf numFmtId="172" fontId="0" fillId="0" borderId="3" xfId="0" applyNumberFormat="1" applyBorder="1" applyAlignment="1">
      <alignment horizontal="left"/>
    </xf>
    <xf numFmtId="14" fontId="0" fillId="0" borderId="3" xfId="0" applyNumberFormat="1" applyBorder="1" applyAlignment="1">
      <alignment horizontal="left"/>
    </xf>
    <xf numFmtId="0" fontId="15" fillId="18" borderId="3" xfId="0" applyFont="1" applyFill="1" applyBorder="1" applyAlignment="1">
      <alignment horizontal="left"/>
    </xf>
    <xf numFmtId="0" fontId="20" fillId="0" borderId="0" xfId="0" applyFont="1"/>
    <xf numFmtId="49" fontId="8" fillId="0" borderId="0" xfId="5" applyNumberFormat="1" applyFill="1" applyBorder="1" applyAlignment="1" applyProtection="1">
      <alignment vertical="center" wrapText="1"/>
      <protection locked="0"/>
    </xf>
    <xf numFmtId="49" fontId="8" fillId="0" borderId="0" xfId="5" applyNumberFormat="1" applyFill="1" applyAlignment="1" applyProtection="1">
      <alignment vertical="center" wrapText="1"/>
      <protection locked="0"/>
    </xf>
    <xf numFmtId="0" fontId="22" fillId="0" borderId="0" xfId="6"/>
    <xf numFmtId="0" fontId="16" fillId="0" borderId="3" xfId="0" applyFont="1" applyBorder="1" applyAlignment="1" applyProtection="1">
      <alignment horizontal="center" vertical="center"/>
      <protection hidden="1"/>
    </xf>
    <xf numFmtId="166" fontId="15" fillId="7" borderId="3" xfId="4" applyNumberFormat="1" applyFont="1" applyFill="1" applyBorder="1" applyAlignment="1" applyProtection="1">
      <alignment horizontal="center" vertical="center"/>
      <protection locked="0" hidden="1"/>
    </xf>
    <xf numFmtId="166" fontId="17" fillId="8" borderId="3" xfId="4" applyNumberFormat="1" applyFont="1" applyFill="1" applyBorder="1" applyAlignment="1" applyProtection="1">
      <alignment horizontal="center" vertical="center"/>
      <protection locked="0" hidden="1"/>
    </xf>
    <xf numFmtId="166" fontId="15" fillId="9" borderId="3" xfId="4" applyNumberFormat="1" applyFont="1" applyFill="1" applyBorder="1" applyAlignment="1" applyProtection="1">
      <alignment horizontal="center" vertical="center"/>
      <protection locked="0" hidden="1"/>
    </xf>
    <xf numFmtId="167" fontId="17" fillId="14" borderId="3" xfId="4" applyNumberFormat="1" applyFont="1" applyFill="1" applyBorder="1" applyAlignment="1" applyProtection="1">
      <alignment horizontal="center" vertical="center"/>
      <protection locked="0" hidden="1"/>
    </xf>
    <xf numFmtId="0" fontId="6" fillId="5" borderId="0" xfId="3" applyFont="1" applyFill="1"/>
    <xf numFmtId="0" fontId="19" fillId="5" borderId="0" xfId="3" applyFont="1" applyFill="1"/>
    <xf numFmtId="0" fontId="17" fillId="5" borderId="3" xfId="3" applyFont="1" applyFill="1" applyBorder="1" applyAlignment="1">
      <alignment horizontal="center" vertical="center"/>
    </xf>
    <xf numFmtId="0" fontId="17" fillId="5" borderId="3" xfId="3" applyFont="1" applyFill="1" applyBorder="1" applyAlignment="1">
      <alignment horizontal="center" vertical="center" wrapText="1"/>
    </xf>
    <xf numFmtId="0" fontId="17" fillId="5" borderId="3" xfId="3" applyFont="1" applyFill="1" applyBorder="1" applyAlignment="1">
      <alignment vertical="center"/>
    </xf>
    <xf numFmtId="0" fontId="19" fillId="5" borderId="3" xfId="0" applyFont="1" applyFill="1" applyBorder="1" applyAlignment="1">
      <alignment horizontal="center" vertical="center"/>
    </xf>
    <xf numFmtId="3" fontId="19" fillId="5" borderId="3" xfId="0" applyNumberFormat="1" applyFont="1" applyFill="1" applyBorder="1" applyAlignment="1">
      <alignment horizontal="center" vertical="center"/>
    </xf>
    <xf numFmtId="171" fontId="19" fillId="5" borderId="3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24" fillId="0" borderId="8" xfId="0" applyFont="1" applyBorder="1" applyAlignment="1">
      <alignment vertical="top" wrapText="1"/>
    </xf>
    <xf numFmtId="0" fontId="24" fillId="0" borderId="0" xfId="0" applyFont="1" applyAlignment="1">
      <alignment vertical="top" wrapText="1"/>
    </xf>
    <xf numFmtId="0" fontId="24" fillId="0" borderId="14" xfId="0" applyFont="1" applyBorder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19" fillId="0" borderId="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4" fillId="3" borderId="5" xfId="5" applyNumberFormat="1" applyFont="1" applyFill="1" applyBorder="1" applyAlignment="1">
      <alignment horizontal="center" vertical="center" wrapText="1"/>
    </xf>
    <xf numFmtId="0" fontId="14" fillId="3" borderId="7" xfId="5" applyNumberFormat="1" applyFont="1" applyFill="1" applyBorder="1" applyAlignment="1">
      <alignment horizontal="center" vertical="center" wrapText="1"/>
    </xf>
    <xf numFmtId="0" fontId="14" fillId="3" borderId="6" xfId="5" applyNumberFormat="1" applyFont="1" applyFill="1" applyBorder="1" applyAlignment="1">
      <alignment horizontal="center" vertical="center" wrapText="1"/>
    </xf>
    <xf numFmtId="0" fontId="16" fillId="11" borderId="3" xfId="0" applyFont="1" applyFill="1" applyBorder="1" applyAlignment="1" applyProtection="1">
      <alignment horizontal="center"/>
      <protection locked="0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6" fillId="0" borderId="5" xfId="0" applyFont="1" applyBorder="1" applyAlignment="1" applyProtection="1">
      <alignment horizontal="center" vertical="center"/>
      <protection hidden="1"/>
    </xf>
    <xf numFmtId="0" fontId="16" fillId="0" borderId="7" xfId="0" applyFont="1" applyBorder="1" applyAlignment="1" applyProtection="1">
      <alignment horizontal="center" vertical="center"/>
      <protection hidden="1"/>
    </xf>
    <xf numFmtId="164" fontId="12" fillId="8" borderId="5" xfId="4" applyNumberFormat="1" applyFont="1" applyFill="1" applyBorder="1" applyAlignment="1" applyProtection="1">
      <alignment horizontal="center" vertical="center"/>
      <protection locked="0"/>
    </xf>
    <xf numFmtId="164" fontId="12" fillId="8" borderId="6" xfId="4" applyNumberFormat="1" applyFont="1" applyFill="1" applyBorder="1" applyAlignment="1" applyProtection="1">
      <alignment horizontal="center" vertical="center"/>
      <protection locked="0"/>
    </xf>
    <xf numFmtId="0" fontId="10" fillId="6" borderId="5" xfId="4" applyFont="1" applyFill="1" applyBorder="1" applyAlignment="1" applyProtection="1">
      <alignment horizontal="center" vertical="center" wrapText="1"/>
      <protection locked="0"/>
    </xf>
    <xf numFmtId="0" fontId="10" fillId="6" borderId="6" xfId="4" applyFont="1" applyFill="1" applyBorder="1" applyAlignment="1" applyProtection="1">
      <alignment horizontal="center" vertical="center" wrapText="1"/>
      <protection locked="0"/>
    </xf>
    <xf numFmtId="0" fontId="4" fillId="5" borderId="1" xfId="2" quotePrefix="1" applyFont="1" applyFill="1" applyBorder="1" applyAlignment="1">
      <alignment horizontal="left" vertical="top" wrapText="1"/>
    </xf>
    <xf numFmtId="0" fontId="4" fillId="5" borderId="2" xfId="2" quotePrefix="1" applyFont="1" applyFill="1" applyBorder="1" applyAlignment="1">
      <alignment horizontal="left" vertical="top" wrapText="1"/>
    </xf>
    <xf numFmtId="0" fontId="6" fillId="4" borderId="2" xfId="3" quotePrefix="1" applyFont="1" applyFill="1" applyBorder="1" applyAlignment="1">
      <alignment horizontal="center" vertical="center" wrapText="1"/>
    </xf>
    <xf numFmtId="0" fontId="9" fillId="3" borderId="3" xfId="5" applyNumberFormat="1" applyFont="1" applyFill="1" applyBorder="1" applyAlignment="1">
      <alignment horizontal="center" vertical="center" wrapText="1"/>
    </xf>
    <xf numFmtId="0" fontId="10" fillId="0" borderId="3" xfId="4" applyFont="1" applyBorder="1" applyAlignment="1">
      <alignment horizontal="left" vertical="center" wrapText="1"/>
    </xf>
    <xf numFmtId="0" fontId="6" fillId="0" borderId="5" xfId="4" applyFont="1" applyBorder="1" applyAlignment="1">
      <alignment horizontal="left" vertical="center" wrapText="1"/>
    </xf>
    <xf numFmtId="0" fontId="6" fillId="0" borderId="7" xfId="4" applyFont="1" applyBorder="1" applyAlignment="1">
      <alignment horizontal="left" vertical="center" wrapText="1"/>
    </xf>
    <xf numFmtId="0" fontId="6" fillId="0" borderId="6" xfId="4" applyFont="1" applyBorder="1" applyAlignment="1">
      <alignment horizontal="left" vertical="center" wrapText="1"/>
    </xf>
    <xf numFmtId="0" fontId="6" fillId="0" borderId="3" xfId="4" applyFont="1" applyBorder="1" applyAlignment="1">
      <alignment horizontal="center" vertical="center" wrapText="1"/>
    </xf>
    <xf numFmtId="0" fontId="10" fillId="0" borderId="3" xfId="4" applyFont="1" applyBorder="1" applyAlignment="1">
      <alignment vertical="center" wrapText="1"/>
    </xf>
    <xf numFmtId="165" fontId="6" fillId="12" borderId="5" xfId="4" applyNumberFormat="1" applyFont="1" applyFill="1" applyBorder="1" applyAlignment="1">
      <alignment horizontal="center" vertical="center" wrapText="1"/>
    </xf>
    <xf numFmtId="165" fontId="6" fillId="12" borderId="6" xfId="4" applyNumberFormat="1" applyFont="1" applyFill="1" applyBorder="1" applyAlignment="1">
      <alignment horizontal="center" vertical="center" wrapText="1"/>
    </xf>
    <xf numFmtId="164" fontId="12" fillId="8" borderId="3" xfId="4" applyNumberFormat="1" applyFont="1" applyFill="1" applyBorder="1" applyAlignment="1" applyProtection="1">
      <alignment horizontal="center" vertical="center"/>
      <protection locked="0"/>
    </xf>
    <xf numFmtId="0" fontId="10" fillId="6" borderId="3" xfId="4" applyFont="1" applyFill="1" applyBorder="1" applyAlignment="1" applyProtection="1">
      <alignment horizontal="center" vertical="center" wrapText="1"/>
      <protection locked="0"/>
    </xf>
    <xf numFmtId="0" fontId="4" fillId="5" borderId="8" xfId="2" quotePrefix="1" applyFont="1" applyFill="1" applyBorder="1" applyAlignment="1">
      <alignment horizontal="left" vertical="top" wrapText="1"/>
    </xf>
    <xf numFmtId="0" fontId="4" fillId="5" borderId="0" xfId="2" quotePrefix="1" applyFont="1" applyFill="1" applyBorder="1" applyAlignment="1">
      <alignment horizontal="left" vertical="top" wrapText="1"/>
    </xf>
    <xf numFmtId="0" fontId="6" fillId="4" borderId="0" xfId="3" quotePrefix="1" applyFont="1" applyFill="1" applyAlignment="1">
      <alignment horizontal="center" vertical="center" wrapText="1"/>
    </xf>
    <xf numFmtId="0" fontId="6" fillId="0" borderId="3" xfId="4" applyFont="1" applyBorder="1" applyAlignment="1">
      <alignment horizontal="left" vertical="center" wrapText="1"/>
    </xf>
    <xf numFmtId="165" fontId="6" fillId="12" borderId="3" xfId="4" applyNumberFormat="1" applyFont="1" applyFill="1" applyBorder="1" applyAlignment="1">
      <alignment horizontal="center" vertical="center" wrapText="1"/>
    </xf>
    <xf numFmtId="0" fontId="23" fillId="3" borderId="5" xfId="5" applyNumberFormat="1" applyFont="1" applyFill="1" applyBorder="1" applyAlignment="1" applyProtection="1">
      <alignment horizontal="center" vertical="center" wrapText="1"/>
    </xf>
    <xf numFmtId="0" fontId="23" fillId="3" borderId="7" xfId="5" applyNumberFormat="1" applyFont="1" applyFill="1" applyBorder="1" applyAlignment="1" applyProtection="1">
      <alignment horizontal="center" vertical="center" wrapText="1"/>
    </xf>
    <xf numFmtId="0" fontId="23" fillId="3" borderId="6" xfId="5" applyNumberFormat="1" applyFont="1" applyFill="1" applyBorder="1" applyAlignment="1" applyProtection="1">
      <alignment horizontal="center" vertical="center" wrapText="1"/>
    </xf>
    <xf numFmtId="0" fontId="17" fillId="5" borderId="4" xfId="3" applyFont="1" applyFill="1" applyBorder="1" applyAlignment="1">
      <alignment vertical="center" wrapText="1"/>
    </xf>
    <xf numFmtId="0" fontId="17" fillId="5" borderId="9" xfId="3" applyFont="1" applyFill="1" applyBorder="1" applyAlignment="1">
      <alignment vertical="center" wrapText="1"/>
    </xf>
    <xf numFmtId="0" fontId="17" fillId="5" borderId="10" xfId="3" applyFont="1" applyFill="1" applyBorder="1" applyAlignment="1">
      <alignment vertical="center" wrapText="1"/>
    </xf>
    <xf numFmtId="0" fontId="17" fillId="5" borderId="4" xfId="3" applyFont="1" applyFill="1" applyBorder="1" applyAlignment="1">
      <alignment vertical="center"/>
    </xf>
    <xf numFmtId="0" fontId="17" fillId="5" borderId="9" xfId="3" applyFont="1" applyFill="1" applyBorder="1" applyAlignment="1">
      <alignment vertical="center"/>
    </xf>
    <xf numFmtId="0" fontId="17" fillId="5" borderId="10" xfId="3" applyFont="1" applyFill="1" applyBorder="1" applyAlignment="1">
      <alignment vertical="center"/>
    </xf>
  </cellXfs>
  <cellStyles count="7">
    <cellStyle name="Heading 4 2" xfId="5" xr:uid="{E84E89C9-F1C8-4005-BBF0-F232FD03F382}"/>
    <cellStyle name="Hyperlink" xfId="6" builtinId="8"/>
    <cellStyle name="Hyperlink 2" xfId="1" xr:uid="{D476865D-FF7B-4D9F-B0C7-727C79DDAB80}"/>
    <cellStyle name="Neutral 2" xfId="2" xr:uid="{BDFBA74E-BBD3-418E-BD0D-A51DC615B7D0}"/>
    <cellStyle name="Normal" xfId="0" builtinId="0"/>
    <cellStyle name="Normal 2" xfId="3" xr:uid="{13B638F3-EAC9-433E-931C-6ACA49090BA2}"/>
    <cellStyle name="Normal 3" xfId="4" xr:uid="{81FFE3A0-5621-4001-A1FE-66396AF75131}"/>
  </cellStyles>
  <dxfs count="6">
    <dxf>
      <fill>
        <patternFill>
          <bgColor rgb="FFFFFF00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AB12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2</xdr:col>
      <xdr:colOff>1217586</xdr:colOff>
      <xdr:row>0</xdr:row>
      <xdr:rowOff>533400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CAD2EC-41A3-42E9-B9BD-23923C21F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66675"/>
          <a:ext cx="2341536" cy="466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2</xdr:col>
      <xdr:colOff>2131986</xdr:colOff>
      <xdr:row>0</xdr:row>
      <xdr:rowOff>533400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04DCDF-3297-44C4-B1E9-42AA01478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66675"/>
          <a:ext cx="2341536" cy="466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2</xdr:col>
      <xdr:colOff>169836</xdr:colOff>
      <xdr:row>0</xdr:row>
      <xdr:rowOff>533400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ABA365-6E0B-29E6-0212-FDEFB1EAC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66675"/>
          <a:ext cx="2341536" cy="466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1</xdr:col>
      <xdr:colOff>2360586</xdr:colOff>
      <xdr:row>0</xdr:row>
      <xdr:rowOff>533400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511AE2-3933-4351-BF4E-E7A9DD5C2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66675"/>
          <a:ext cx="2341536" cy="4667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Charge_Setting\2025-2026\Common%20(NE&amp;YE)\08.%20Website%20Material%20-%20Internal\Northern%20Powergrid%20(Northeast)%20-%202025-26%20Schedule%20of%20charges%20and%20other%20tables%20v0.2.xlsx" TargetMode="External"/><Relationship Id="rId1" Type="http://schemas.openxmlformats.org/officeDocument/2006/relationships/externalLinkPath" Target="/Charge_Setting/2025-2026/Common%20(NE&amp;YE)/08.%20Website%20Material%20-%20Internal/Northern%20Powergrid%20(Northeast)%20-%202025-26%20Schedule%20of%20charges%20and%20other%20tables%20v0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Charge_Setting\2025-2026\Common%20(NE&amp;YE)\08.%20Website%20Material%20-%20Internal\Northern%20Powergrid%20(Yorkshire)%20-%202025-26%20Schedule%20of%20charges%20and%20other%20tables%20v0.2.xlsx" TargetMode="External"/><Relationship Id="rId1" Type="http://schemas.openxmlformats.org/officeDocument/2006/relationships/externalLinkPath" Target="/Charge_Setting/2025-2026/Common%20(NE&amp;YE)/08.%20Website%20Material%20-%20Internal/Northern%20Powergrid%20(Yorkshire)%20-%202025-26%20Schedule%20of%20charges%20and%20other%20tables%20v0.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Charge_Setting\2026-2027\Common%20(NE&amp;YE)\08.%20Website%20Material%20-%20Internal\Northern%20Powergrid%20(Northeast)%20-%202026-27%20Schedule%20of%20charges%20and%20other%20tables%20v0.1.xlsx" TargetMode="External"/><Relationship Id="rId1" Type="http://schemas.openxmlformats.org/officeDocument/2006/relationships/externalLinkPath" Target="/Charge_Setting/2026-2027/Common%20(NE&amp;YE)/08.%20Website%20Material%20-%20Internal/Northern%20Powergrid%20(Northeast)%20-%202026-27%20Schedule%20of%20charges%20and%20other%20tables%20v0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Charge_Setting\2026-2027\Common%20(NE&amp;YE)\08.%20Website%20Material%20-%20Internal\Northern%20Powergrid%20(Yorkshire)%20-%202026-27%20Schedule%20of%20charges%20and%20other%20tables%20v0.1.xlsx" TargetMode="External"/><Relationship Id="rId1" Type="http://schemas.openxmlformats.org/officeDocument/2006/relationships/externalLinkPath" Target="/Charge_Setting/2026-2027/Common%20(NE&amp;YE)/08.%20Website%20Material%20-%20Internal/Northern%20Powergrid%20(Yorkshire)%20-%202026-27%20Schedule%20of%20charges%20and%20other%20tables%20v0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view"/>
      <sheetName val="Annex 1 LV, HV and UMS charges"/>
      <sheetName val="Annex 2 Designated EHV charges"/>
      <sheetName val="Annex 2a Import"/>
      <sheetName val="Annex 2b Export"/>
      <sheetName val="Annex 3 Preserved charges"/>
      <sheetName val="Annex 4 LDNO charges"/>
      <sheetName val="Annex 5 LLFs"/>
      <sheetName val="Annex 6 New or Amended EHV"/>
      <sheetName val="Annex 7 Pass-Through Costs"/>
      <sheetName val="Nodal prices"/>
      <sheetName val="SSC unit rate lookup"/>
      <sheetName val="Residual Charging Bands"/>
      <sheetName val="TNUoS Mapping"/>
      <sheetName val="Charge Calculator"/>
    </sheetNames>
    <sheetDataSet>
      <sheetData sheetId="0">
        <row r="4">
          <cell r="B4" t="str">
            <v>Northern Powergrid (Northeast) Plc</v>
          </cell>
          <cell r="D4" t="str">
            <v>1 April 2025</v>
          </cell>
          <cell r="E4" t="str">
            <v>Final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view"/>
      <sheetName val="Annex 1 LV, HV and UMS charges"/>
      <sheetName val="Annex 2 Designated EHV charges"/>
      <sheetName val="Annex 2a Import"/>
      <sheetName val="Annex 2b Export"/>
      <sheetName val="Annex 3 Preserved charges"/>
      <sheetName val="Annex 4 LDNO charges"/>
      <sheetName val="Annex 5 LLFs"/>
      <sheetName val="Annex 6 New or Amended EHV"/>
      <sheetName val="Annex 7 Pass-Through Costs"/>
      <sheetName val="Nodal prices"/>
      <sheetName val="SSC unit rate lookup"/>
      <sheetName val="Residual Charging Bands"/>
      <sheetName val="TNUoS Mapping"/>
      <sheetName val="Charge Calculator"/>
    </sheetNames>
    <sheetDataSet>
      <sheetData sheetId="0">
        <row r="4">
          <cell r="B4" t="str">
            <v>Northern Powergrid (Yorkshire) Plc</v>
          </cell>
          <cell r="D4" t="str">
            <v>1 April 2025</v>
          </cell>
          <cell r="E4" t="str">
            <v>Final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view"/>
      <sheetName val="Annex 1 LV, HV and UMS charges"/>
      <sheetName val="Annex 2 Designated EHV charges"/>
      <sheetName val="Annex 2a Import"/>
      <sheetName val="Annex 2b Export"/>
      <sheetName val="Annex 3 Preserved charges"/>
      <sheetName val="Annex 4 LDNO charges"/>
      <sheetName val="Annex 5 LLFs"/>
      <sheetName val="Annex 6 New or Amended EHV"/>
      <sheetName val="Annex 7 Pass-Through Costs"/>
      <sheetName val="Nodal prices"/>
      <sheetName val="SSC unit rate lookup"/>
      <sheetName val="Residual Charging Bands"/>
      <sheetName val="TNUoS Mapping"/>
      <sheetName val="Charge Calculator"/>
    </sheetNames>
    <sheetDataSet>
      <sheetData sheetId="0">
        <row r="4">
          <cell r="B4" t="str">
            <v>Northern Powergrid (Northeast) Plc</v>
          </cell>
          <cell r="D4" t="str">
            <v>1 April 2026</v>
          </cell>
          <cell r="E4" t="str">
            <v>Final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view"/>
      <sheetName val="Annex 1 LV, HV and UMS charges"/>
      <sheetName val="Annex 2 Designated EHV charges"/>
      <sheetName val="Annex 2a Import"/>
      <sheetName val="Annex 2b Export"/>
      <sheetName val="Annex 3 Preserved charges"/>
      <sheetName val="Annex 4 LDNO charges"/>
      <sheetName val="Annex 5 LLFs"/>
      <sheetName val="Annex 6 New or Amended EHV"/>
      <sheetName val="Annex 7 Pass-Through Costs"/>
      <sheetName val="Nodal prices"/>
      <sheetName val="SSC unit rate lookup"/>
      <sheetName val="Residual Charging Bands"/>
      <sheetName val="TNUoS Mapping"/>
      <sheetName val="Charge Calculator"/>
    </sheetNames>
    <sheetDataSet>
      <sheetData sheetId="0">
        <row r="4">
          <cell r="B4" t="str">
            <v>Northern Powergrid (Yorkshire) Plc</v>
          </cell>
          <cell r="D4" t="str">
            <v>1 April 2026</v>
          </cell>
          <cell r="E4" t="str">
            <v>Final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northernpowergrid.com/use-of-system-charges" TargetMode="External"/><Relationship Id="rId1" Type="http://schemas.openxmlformats.org/officeDocument/2006/relationships/hyperlink" Target="mailto:UoS.Charges@northernpowergrid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F5D8F-90E6-4893-BE5E-39F6BA770B58}">
  <sheetPr codeName="Sheet1">
    <tabColor theme="1"/>
  </sheetPr>
  <dimension ref="B1:F34"/>
  <sheetViews>
    <sheetView showGridLines="0" tabSelected="1" workbookViewId="0">
      <selection activeCell="B19" sqref="B19:F19"/>
    </sheetView>
  </sheetViews>
  <sheetFormatPr defaultRowHeight="15" x14ac:dyDescent="0.25"/>
  <cols>
    <col min="1" max="1" width="2.7109375" customWidth="1"/>
    <col min="2" max="2" width="17.140625" customWidth="1"/>
    <col min="3" max="3" width="25.7109375" bestFit="1" customWidth="1"/>
    <col min="5" max="5" width="51.7109375" customWidth="1"/>
    <col min="6" max="6" width="12.28515625" customWidth="1"/>
  </cols>
  <sheetData>
    <row r="1" spans="2:6" ht="45" customHeight="1" x14ac:dyDescent="0.25"/>
    <row r="2" spans="2:6" ht="15" customHeight="1" x14ac:dyDescent="0.25"/>
    <row r="3" spans="2:6" ht="19.5" thickBot="1" x14ac:dyDescent="0.35">
      <c r="B3" s="66" t="s">
        <v>179</v>
      </c>
      <c r="C3" s="66"/>
      <c r="D3" s="58"/>
      <c r="E3" s="68" t="s">
        <v>180</v>
      </c>
      <c r="F3" s="67">
        <f>C9</f>
        <v>45749</v>
      </c>
    </row>
    <row r="4" spans="2:6" ht="15.75" thickTop="1" x14ac:dyDescent="0.25"/>
    <row r="5" spans="2:6" ht="15.75" thickBot="1" x14ac:dyDescent="0.3">
      <c r="B5" s="59" t="s">
        <v>214</v>
      </c>
      <c r="C5" s="59"/>
      <c r="D5" s="59"/>
      <c r="E5" s="59"/>
      <c r="F5" s="59"/>
    </row>
    <row r="6" spans="2:6" ht="15.75" thickTop="1" x14ac:dyDescent="0.25">
      <c r="B6" s="87"/>
      <c r="C6" s="87"/>
      <c r="D6" s="87"/>
      <c r="E6" s="87"/>
      <c r="F6" s="87"/>
    </row>
    <row r="7" spans="2:6" x14ac:dyDescent="0.25">
      <c r="B7" s="86" t="s">
        <v>218</v>
      </c>
      <c r="C7" s="83" t="s">
        <v>207</v>
      </c>
    </row>
    <row r="8" spans="2:6" x14ac:dyDescent="0.25">
      <c r="B8" s="86" t="s">
        <v>219</v>
      </c>
      <c r="C8" s="84">
        <v>1</v>
      </c>
    </row>
    <row r="9" spans="2:6" x14ac:dyDescent="0.25">
      <c r="B9" s="86" t="s">
        <v>180</v>
      </c>
      <c r="C9" s="85">
        <v>45749</v>
      </c>
    </row>
    <row r="11" spans="2:6" ht="15.75" thickBot="1" x14ac:dyDescent="0.3">
      <c r="B11" s="59" t="s">
        <v>215</v>
      </c>
      <c r="C11" s="59"/>
      <c r="D11" s="59"/>
      <c r="E11" s="59"/>
      <c r="F11" s="59"/>
    </row>
    <row r="12" spans="2:6" ht="15.75" thickTop="1" x14ac:dyDescent="0.25"/>
    <row r="13" spans="2:6" x14ac:dyDescent="0.25">
      <c r="B13" t="s">
        <v>216</v>
      </c>
      <c r="C13" s="90" t="s">
        <v>217</v>
      </c>
    </row>
    <row r="14" spans="2:6" x14ac:dyDescent="0.25">
      <c r="B14" t="s">
        <v>220</v>
      </c>
      <c r="C14" s="90" t="s">
        <v>221</v>
      </c>
    </row>
    <row r="16" spans="2:6" ht="15.75" thickBot="1" x14ac:dyDescent="0.3">
      <c r="B16" s="59" t="s">
        <v>206</v>
      </c>
      <c r="C16" s="59"/>
      <c r="D16" s="59"/>
      <c r="E16" s="59"/>
      <c r="F16" s="59"/>
    </row>
    <row r="17" spans="2:6" ht="15.75" thickTop="1" x14ac:dyDescent="0.25">
      <c r="B17" s="88"/>
      <c r="C17" s="89"/>
      <c r="D17" s="89"/>
      <c r="E17" s="89"/>
      <c r="F17" s="89"/>
    </row>
    <row r="18" spans="2:6" ht="15" customHeight="1" x14ac:dyDescent="0.25">
      <c r="B18" s="104" t="s">
        <v>226</v>
      </c>
      <c r="C18" s="104"/>
      <c r="D18" s="104"/>
      <c r="E18" s="104"/>
      <c r="F18" s="104"/>
    </row>
    <row r="19" spans="2:6" x14ac:dyDescent="0.25">
      <c r="B19" s="104" t="s">
        <v>227</v>
      </c>
      <c r="C19" s="104"/>
      <c r="D19" s="104"/>
      <c r="E19" s="104"/>
      <c r="F19" s="104"/>
    </row>
    <row r="20" spans="2:6" x14ac:dyDescent="0.25">
      <c r="B20" s="104" t="s">
        <v>223</v>
      </c>
      <c r="C20" s="104"/>
      <c r="D20" s="104"/>
      <c r="E20" s="104"/>
      <c r="F20" s="104"/>
    </row>
    <row r="21" spans="2:6" ht="30" customHeight="1" x14ac:dyDescent="0.25">
      <c r="B21" s="105" t="s">
        <v>228</v>
      </c>
      <c r="C21" s="105"/>
      <c r="D21" s="105"/>
      <c r="E21" s="105"/>
      <c r="F21" s="105"/>
    </row>
    <row r="22" spans="2:6" x14ac:dyDescent="0.25">
      <c r="B22" s="104" t="s">
        <v>222</v>
      </c>
      <c r="C22" s="104"/>
      <c r="D22" s="104"/>
      <c r="E22" s="104"/>
      <c r="F22" s="104"/>
    </row>
    <row r="24" spans="2:6" ht="15.75" thickBot="1" x14ac:dyDescent="0.3">
      <c r="B24" s="59" t="s">
        <v>208</v>
      </c>
      <c r="C24" s="59"/>
      <c r="D24" s="59"/>
      <c r="E24" s="59"/>
      <c r="F24" s="59"/>
    </row>
    <row r="25" spans="2:6" ht="15.75" thickTop="1" x14ac:dyDescent="0.25">
      <c r="B25" s="87"/>
    </row>
    <row r="26" spans="2:6" x14ac:dyDescent="0.25">
      <c r="B26" s="86" t="s">
        <v>209</v>
      </c>
      <c r="C26" s="86" t="s">
        <v>210</v>
      </c>
      <c r="D26" s="86" t="s">
        <v>211</v>
      </c>
      <c r="E26" s="86" t="s">
        <v>212</v>
      </c>
    </row>
    <row r="27" spans="2:6" x14ac:dyDescent="0.25">
      <c r="B27" s="85">
        <v>45741</v>
      </c>
      <c r="C27" s="84">
        <v>1</v>
      </c>
      <c r="D27" s="83" t="s">
        <v>213</v>
      </c>
      <c r="E27" s="83" t="s">
        <v>152</v>
      </c>
    </row>
    <row r="28" spans="2:6" x14ac:dyDescent="0.25">
      <c r="B28" s="85"/>
      <c r="C28" s="84"/>
      <c r="D28" s="83"/>
      <c r="E28" s="83"/>
    </row>
    <row r="29" spans="2:6" x14ac:dyDescent="0.25">
      <c r="B29" s="85"/>
      <c r="C29" s="84"/>
      <c r="D29" s="83"/>
      <c r="E29" s="83"/>
    </row>
    <row r="30" spans="2:6" x14ac:dyDescent="0.25">
      <c r="B30" s="85"/>
      <c r="C30" s="84"/>
      <c r="D30" s="83"/>
      <c r="E30" s="83"/>
    </row>
    <row r="31" spans="2:6" x14ac:dyDescent="0.25">
      <c r="B31" s="85"/>
      <c r="C31" s="84"/>
      <c r="D31" s="83"/>
      <c r="E31" s="83"/>
    </row>
    <row r="32" spans="2:6" x14ac:dyDescent="0.25">
      <c r="B32" s="85"/>
      <c r="C32" s="84"/>
      <c r="D32" s="83"/>
      <c r="E32" s="83"/>
    </row>
    <row r="33" spans="2:5" x14ac:dyDescent="0.25">
      <c r="B33" s="85"/>
      <c r="C33" s="84"/>
      <c r="D33" s="83"/>
      <c r="E33" s="83"/>
    </row>
    <row r="34" spans="2:5" x14ac:dyDescent="0.25">
      <c r="B34" s="85"/>
      <c r="C34" s="84"/>
      <c r="D34" s="83"/>
      <c r="E34" s="83"/>
    </row>
  </sheetData>
  <sheetProtection algorithmName="SHA-512" hashValue="Pc/fds09TBXZE5KviwQuuWAfX0KVG2Ho3VuMXNtOGoX3nYPlFKrgymmbmcBzBOfAhDmT/HiVXZnakXL+E2/MFA==" saltValue="xIQV5t5HjVlMTwEVtBMaWg==" spinCount="100000" sheet="1" objects="1" scenarios="1"/>
  <mergeCells count="5">
    <mergeCell ref="B18:F18"/>
    <mergeCell ref="B19:F19"/>
    <mergeCell ref="B21:F21"/>
    <mergeCell ref="B22:F22"/>
    <mergeCell ref="B20:F20"/>
  </mergeCells>
  <hyperlinks>
    <hyperlink ref="C13" r:id="rId1" xr:uid="{4A8A3C5F-B6ED-44F2-80BE-52C3D7674F51}"/>
    <hyperlink ref="C14" r:id="rId2" xr:uid="{563828E5-BAB9-44E0-8B07-4024A8D9741E}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D391C-55C3-43D0-A671-10C252D81D99}">
  <sheetPr codeName="Sheet10"/>
  <dimension ref="B1:K51"/>
  <sheetViews>
    <sheetView showGridLines="0" workbookViewId="0">
      <selection activeCell="E18" sqref="E18"/>
    </sheetView>
  </sheetViews>
  <sheetFormatPr defaultColWidth="27.7109375" defaultRowHeight="15" x14ac:dyDescent="0.3"/>
  <cols>
    <col min="1" max="1" width="2.7109375" style="96" customWidth="1"/>
    <col min="2" max="2" width="41.42578125" style="96" customWidth="1"/>
    <col min="3" max="7" width="17.5703125" style="96" customWidth="1"/>
    <col min="8" max="16384" width="27.7109375" style="96"/>
  </cols>
  <sheetData>
    <row r="1" spans="2:11" ht="45" customHeight="1" x14ac:dyDescent="0.3"/>
    <row r="2" spans="2:11" ht="15" customHeight="1" x14ac:dyDescent="0.3"/>
    <row r="3" spans="2:11" customFormat="1" ht="19.5" thickBot="1" x14ac:dyDescent="0.35">
      <c r="B3" s="66" t="s">
        <v>179</v>
      </c>
      <c r="C3" s="66"/>
      <c r="D3" s="58"/>
      <c r="E3" s="58"/>
      <c r="F3" s="68" t="s">
        <v>180</v>
      </c>
      <c r="G3" s="67">
        <f>Cover!F3</f>
        <v>45749</v>
      </c>
      <c r="H3" s="96"/>
      <c r="I3" s="96"/>
      <c r="J3" s="96"/>
      <c r="K3" s="96"/>
    </row>
    <row r="4" spans="2:11" customFormat="1" ht="16.5" thickTop="1" x14ac:dyDescent="0.3">
      <c r="H4" s="96"/>
      <c r="I4" s="96"/>
    </row>
    <row r="5" spans="2:11" customFormat="1" ht="16.5" thickBot="1" x14ac:dyDescent="0.35">
      <c r="B5" s="59" t="s">
        <v>230</v>
      </c>
      <c r="C5" s="59"/>
      <c r="D5" s="59"/>
      <c r="E5" s="59"/>
      <c r="F5" s="59"/>
      <c r="G5" s="59"/>
      <c r="H5" s="96"/>
      <c r="I5" s="96"/>
    </row>
    <row r="6" spans="2:11" ht="15.75" thickTop="1" x14ac:dyDescent="0.3"/>
    <row r="7" spans="2:11" ht="15.75" x14ac:dyDescent="0.3">
      <c r="B7" s="104" t="s">
        <v>231</v>
      </c>
      <c r="C7" s="104"/>
      <c r="D7" s="104"/>
      <c r="E7" s="104"/>
      <c r="F7" s="104"/>
    </row>
    <row r="8" spans="2:11" x14ac:dyDescent="0.3">
      <c r="B8" s="40"/>
      <c r="C8" s="40"/>
    </row>
    <row r="9" spans="2:11" s="97" customFormat="1" ht="15.75" x14ac:dyDescent="0.25">
      <c r="B9" s="154" t="s">
        <v>224</v>
      </c>
      <c r="C9" s="155"/>
      <c r="D9" s="155"/>
      <c r="E9" s="155"/>
      <c r="F9" s="155"/>
      <c r="G9" s="156"/>
    </row>
    <row r="10" spans="2:11" s="97" customFormat="1" x14ac:dyDescent="0.25"/>
    <row r="11" spans="2:11" s="97" customFormat="1" x14ac:dyDescent="0.25">
      <c r="B11" s="98" t="s">
        <v>146</v>
      </c>
      <c r="C11" s="98" t="s">
        <v>141</v>
      </c>
      <c r="D11" s="98" t="s">
        <v>147</v>
      </c>
      <c r="E11" s="98" t="s">
        <v>148</v>
      </c>
      <c r="F11" s="98" t="s">
        <v>149</v>
      </c>
      <c r="G11" s="99"/>
    </row>
    <row r="12" spans="2:11" s="97" customFormat="1" x14ac:dyDescent="0.25">
      <c r="B12" s="100" t="s">
        <v>150</v>
      </c>
      <c r="C12" s="101" t="s">
        <v>151</v>
      </c>
      <c r="D12" s="101" t="s">
        <v>152</v>
      </c>
      <c r="E12" s="102" t="s">
        <v>152</v>
      </c>
      <c r="F12" s="102" t="s">
        <v>152</v>
      </c>
      <c r="G12" s="103" t="s">
        <v>133</v>
      </c>
    </row>
    <row r="13" spans="2:11" s="97" customFormat="1" x14ac:dyDescent="0.25">
      <c r="B13" s="157" t="s">
        <v>153</v>
      </c>
      <c r="C13" s="101">
        <v>1</v>
      </c>
      <c r="D13" s="101" t="s">
        <v>154</v>
      </c>
      <c r="E13" s="102">
        <v>0</v>
      </c>
      <c r="F13" s="102">
        <v>3571</v>
      </c>
      <c r="G13" s="103" t="s">
        <v>161</v>
      </c>
    </row>
    <row r="14" spans="2:11" s="97" customFormat="1" x14ac:dyDescent="0.25">
      <c r="B14" s="158"/>
      <c r="C14" s="101">
        <v>2</v>
      </c>
      <c r="D14" s="101" t="s">
        <v>154</v>
      </c>
      <c r="E14" s="102">
        <v>3571</v>
      </c>
      <c r="F14" s="102">
        <v>12553</v>
      </c>
      <c r="G14" s="103" t="s">
        <v>161</v>
      </c>
    </row>
    <row r="15" spans="2:11" s="97" customFormat="1" x14ac:dyDescent="0.25">
      <c r="B15" s="158"/>
      <c r="C15" s="101">
        <v>3</v>
      </c>
      <c r="D15" s="101" t="s">
        <v>154</v>
      </c>
      <c r="E15" s="102">
        <v>12553</v>
      </c>
      <c r="F15" s="102">
        <v>25279</v>
      </c>
      <c r="G15" s="103" t="s">
        <v>161</v>
      </c>
    </row>
    <row r="16" spans="2:11" s="97" customFormat="1" x14ac:dyDescent="0.25">
      <c r="B16" s="159"/>
      <c r="C16" s="101">
        <v>4</v>
      </c>
      <c r="D16" s="101" t="s">
        <v>154</v>
      </c>
      <c r="E16" s="102">
        <v>25279</v>
      </c>
      <c r="F16" s="102" t="s">
        <v>155</v>
      </c>
      <c r="G16" s="103" t="s">
        <v>161</v>
      </c>
    </row>
    <row r="17" spans="2:7" s="97" customFormat="1" x14ac:dyDescent="0.25">
      <c r="B17" s="157" t="s">
        <v>156</v>
      </c>
      <c r="C17" s="101">
        <v>1</v>
      </c>
      <c r="D17" s="101" t="s">
        <v>157</v>
      </c>
      <c r="E17" s="102">
        <v>0</v>
      </c>
      <c r="F17" s="102">
        <v>80</v>
      </c>
      <c r="G17" s="103" t="s">
        <v>162</v>
      </c>
    </row>
    <row r="18" spans="2:7" s="97" customFormat="1" x14ac:dyDescent="0.25">
      <c r="B18" s="158"/>
      <c r="C18" s="101">
        <v>2</v>
      </c>
      <c r="D18" s="101" t="s">
        <v>157</v>
      </c>
      <c r="E18" s="102">
        <v>80</v>
      </c>
      <c r="F18" s="102">
        <v>150</v>
      </c>
      <c r="G18" s="103" t="s">
        <v>162</v>
      </c>
    </row>
    <row r="19" spans="2:7" s="97" customFormat="1" x14ac:dyDescent="0.25">
      <c r="B19" s="158"/>
      <c r="C19" s="101">
        <v>3</v>
      </c>
      <c r="D19" s="101" t="s">
        <v>157</v>
      </c>
      <c r="E19" s="102">
        <v>150</v>
      </c>
      <c r="F19" s="102">
        <v>231</v>
      </c>
      <c r="G19" s="103" t="s">
        <v>162</v>
      </c>
    </row>
    <row r="20" spans="2:7" s="97" customFormat="1" x14ac:dyDescent="0.25">
      <c r="B20" s="159"/>
      <c r="C20" s="101">
        <v>4</v>
      </c>
      <c r="D20" s="101" t="s">
        <v>157</v>
      </c>
      <c r="E20" s="102">
        <v>231</v>
      </c>
      <c r="F20" s="102" t="s">
        <v>155</v>
      </c>
      <c r="G20" s="103" t="s">
        <v>162</v>
      </c>
    </row>
    <row r="21" spans="2:7" s="97" customFormat="1" x14ac:dyDescent="0.25">
      <c r="B21" s="157" t="s">
        <v>158</v>
      </c>
      <c r="C21" s="101">
        <v>1</v>
      </c>
      <c r="D21" s="101" t="s">
        <v>157</v>
      </c>
      <c r="E21" s="102">
        <v>0</v>
      </c>
      <c r="F21" s="102">
        <v>422</v>
      </c>
      <c r="G21" s="103" t="s">
        <v>163</v>
      </c>
    </row>
    <row r="22" spans="2:7" s="97" customFormat="1" x14ac:dyDescent="0.25">
      <c r="B22" s="158"/>
      <c r="C22" s="101">
        <v>2</v>
      </c>
      <c r="D22" s="101" t="s">
        <v>157</v>
      </c>
      <c r="E22" s="102">
        <v>422</v>
      </c>
      <c r="F22" s="102">
        <v>1000</v>
      </c>
      <c r="G22" s="103" t="s">
        <v>163</v>
      </c>
    </row>
    <row r="23" spans="2:7" s="97" customFormat="1" x14ac:dyDescent="0.25">
      <c r="B23" s="158"/>
      <c r="C23" s="101">
        <v>3</v>
      </c>
      <c r="D23" s="101" t="s">
        <v>157</v>
      </c>
      <c r="E23" s="102">
        <v>1000</v>
      </c>
      <c r="F23" s="102">
        <v>1800</v>
      </c>
      <c r="G23" s="103" t="s">
        <v>163</v>
      </c>
    </row>
    <row r="24" spans="2:7" s="97" customFormat="1" x14ac:dyDescent="0.25">
      <c r="B24" s="159"/>
      <c r="C24" s="101">
        <v>4</v>
      </c>
      <c r="D24" s="101" t="s">
        <v>157</v>
      </c>
      <c r="E24" s="102">
        <v>1800</v>
      </c>
      <c r="F24" s="102" t="s">
        <v>155</v>
      </c>
      <c r="G24" s="103" t="s">
        <v>163</v>
      </c>
    </row>
    <row r="25" spans="2:7" s="97" customFormat="1" x14ac:dyDescent="0.25">
      <c r="B25" s="160" t="s">
        <v>159</v>
      </c>
      <c r="C25" s="101">
        <v>1</v>
      </c>
      <c r="D25" s="101" t="s">
        <v>157</v>
      </c>
      <c r="E25" s="102">
        <v>0</v>
      </c>
      <c r="F25" s="102">
        <v>5000</v>
      </c>
      <c r="G25" s="103" t="s">
        <v>164</v>
      </c>
    </row>
    <row r="26" spans="2:7" s="97" customFormat="1" x14ac:dyDescent="0.25">
      <c r="B26" s="161"/>
      <c r="C26" s="101">
        <v>2</v>
      </c>
      <c r="D26" s="101" t="s">
        <v>157</v>
      </c>
      <c r="E26" s="102">
        <v>5000</v>
      </c>
      <c r="F26" s="102">
        <v>12000</v>
      </c>
      <c r="G26" s="103" t="s">
        <v>164</v>
      </c>
    </row>
    <row r="27" spans="2:7" s="97" customFormat="1" x14ac:dyDescent="0.25">
      <c r="B27" s="161"/>
      <c r="C27" s="101">
        <v>3</v>
      </c>
      <c r="D27" s="101" t="s">
        <v>157</v>
      </c>
      <c r="E27" s="102">
        <v>12000</v>
      </c>
      <c r="F27" s="102">
        <v>21500</v>
      </c>
      <c r="G27" s="103" t="s">
        <v>164</v>
      </c>
    </row>
    <row r="28" spans="2:7" s="97" customFormat="1" x14ac:dyDescent="0.25">
      <c r="B28" s="162"/>
      <c r="C28" s="101">
        <v>4</v>
      </c>
      <c r="D28" s="101" t="s">
        <v>157</v>
      </c>
      <c r="E28" s="102">
        <v>21500</v>
      </c>
      <c r="F28" s="102" t="s">
        <v>155</v>
      </c>
      <c r="G28" s="103" t="s">
        <v>164</v>
      </c>
    </row>
    <row r="29" spans="2:7" s="97" customFormat="1" ht="21.95" customHeight="1" x14ac:dyDescent="0.25">
      <c r="B29" s="97" t="s">
        <v>160</v>
      </c>
    </row>
    <row r="30" spans="2:7" s="97" customFormat="1" x14ac:dyDescent="0.25"/>
    <row r="31" spans="2:7" s="97" customFormat="1" ht="18.75" customHeight="1" x14ac:dyDescent="0.25">
      <c r="B31" s="154" t="s">
        <v>225</v>
      </c>
      <c r="C31" s="155"/>
      <c r="D31" s="155"/>
      <c r="E31" s="155"/>
      <c r="F31" s="155"/>
      <c r="G31" s="156"/>
    </row>
    <row r="32" spans="2:7" s="97" customFormat="1" x14ac:dyDescent="0.25"/>
    <row r="33" spans="2:7" s="97" customFormat="1" x14ac:dyDescent="0.25">
      <c r="B33" s="98" t="s">
        <v>146</v>
      </c>
      <c r="C33" s="98" t="s">
        <v>141</v>
      </c>
      <c r="D33" s="98" t="s">
        <v>147</v>
      </c>
      <c r="E33" s="98" t="s">
        <v>148</v>
      </c>
      <c r="F33" s="98" t="s">
        <v>149</v>
      </c>
      <c r="G33" s="99"/>
    </row>
    <row r="34" spans="2:7" s="97" customFormat="1" x14ac:dyDescent="0.25">
      <c r="B34" s="100" t="s">
        <v>150</v>
      </c>
      <c r="C34" s="101" t="s">
        <v>151</v>
      </c>
      <c r="D34" s="101" t="s">
        <v>152</v>
      </c>
      <c r="E34" s="102" t="s">
        <v>152</v>
      </c>
      <c r="F34" s="102" t="s">
        <v>152</v>
      </c>
      <c r="G34" s="103" t="s">
        <v>133</v>
      </c>
    </row>
    <row r="35" spans="2:7" s="97" customFormat="1" x14ac:dyDescent="0.25">
      <c r="B35" s="157" t="s">
        <v>153</v>
      </c>
      <c r="C35" s="101">
        <v>1</v>
      </c>
      <c r="D35" s="101" t="s">
        <v>154</v>
      </c>
      <c r="E35" s="102">
        <v>0</v>
      </c>
      <c r="F35" s="102">
        <v>3986</v>
      </c>
      <c r="G35" s="103" t="s">
        <v>161</v>
      </c>
    </row>
    <row r="36" spans="2:7" s="97" customFormat="1" x14ac:dyDescent="0.25">
      <c r="B36" s="158"/>
      <c r="C36" s="101">
        <v>2</v>
      </c>
      <c r="D36" s="101" t="s">
        <v>154</v>
      </c>
      <c r="E36" s="102">
        <v>3986</v>
      </c>
      <c r="F36" s="102">
        <v>13677</v>
      </c>
      <c r="G36" s="103" t="s">
        <v>161</v>
      </c>
    </row>
    <row r="37" spans="2:7" s="97" customFormat="1" x14ac:dyDescent="0.25">
      <c r="B37" s="158"/>
      <c r="C37" s="101">
        <v>3</v>
      </c>
      <c r="D37" s="101" t="s">
        <v>154</v>
      </c>
      <c r="E37" s="102">
        <v>13677</v>
      </c>
      <c r="F37" s="102">
        <v>27543</v>
      </c>
      <c r="G37" s="103" t="s">
        <v>161</v>
      </c>
    </row>
    <row r="38" spans="2:7" s="97" customFormat="1" x14ac:dyDescent="0.25">
      <c r="B38" s="159"/>
      <c r="C38" s="101">
        <v>4</v>
      </c>
      <c r="D38" s="101" t="s">
        <v>154</v>
      </c>
      <c r="E38" s="102">
        <v>27543</v>
      </c>
      <c r="F38" s="102" t="s">
        <v>155</v>
      </c>
      <c r="G38" s="103" t="s">
        <v>161</v>
      </c>
    </row>
    <row r="39" spans="2:7" s="97" customFormat="1" x14ac:dyDescent="0.25">
      <c r="B39" s="157" t="s">
        <v>156</v>
      </c>
      <c r="C39" s="101">
        <v>1</v>
      </c>
      <c r="D39" s="101" t="s">
        <v>157</v>
      </c>
      <c r="E39" s="102">
        <v>0</v>
      </c>
      <c r="F39" s="102">
        <v>90</v>
      </c>
      <c r="G39" s="103" t="s">
        <v>162</v>
      </c>
    </row>
    <row r="40" spans="2:7" s="97" customFormat="1" x14ac:dyDescent="0.25">
      <c r="B40" s="158"/>
      <c r="C40" s="101">
        <v>2</v>
      </c>
      <c r="D40" s="101" t="s">
        <v>157</v>
      </c>
      <c r="E40" s="102">
        <v>90</v>
      </c>
      <c r="F40" s="102">
        <v>150</v>
      </c>
      <c r="G40" s="103" t="s">
        <v>162</v>
      </c>
    </row>
    <row r="41" spans="2:7" s="97" customFormat="1" x14ac:dyDescent="0.25">
      <c r="B41" s="158"/>
      <c r="C41" s="101">
        <v>3</v>
      </c>
      <c r="D41" s="101" t="s">
        <v>157</v>
      </c>
      <c r="E41" s="102">
        <v>150</v>
      </c>
      <c r="F41" s="102">
        <v>250</v>
      </c>
      <c r="G41" s="103" t="s">
        <v>162</v>
      </c>
    </row>
    <row r="42" spans="2:7" s="97" customFormat="1" x14ac:dyDescent="0.25">
      <c r="B42" s="159"/>
      <c r="C42" s="101">
        <v>4</v>
      </c>
      <c r="D42" s="101" t="s">
        <v>157</v>
      </c>
      <c r="E42" s="102">
        <v>250</v>
      </c>
      <c r="F42" s="102" t="s">
        <v>155</v>
      </c>
      <c r="G42" s="103" t="s">
        <v>162</v>
      </c>
    </row>
    <row r="43" spans="2:7" s="97" customFormat="1" x14ac:dyDescent="0.25">
      <c r="B43" s="157" t="s">
        <v>158</v>
      </c>
      <c r="C43" s="101">
        <v>1</v>
      </c>
      <c r="D43" s="101" t="s">
        <v>157</v>
      </c>
      <c r="E43" s="102">
        <v>0</v>
      </c>
      <c r="F43" s="102">
        <v>500</v>
      </c>
      <c r="G43" s="103" t="s">
        <v>163</v>
      </c>
    </row>
    <row r="44" spans="2:7" s="97" customFormat="1" x14ac:dyDescent="0.25">
      <c r="B44" s="158"/>
      <c r="C44" s="101">
        <v>2</v>
      </c>
      <c r="D44" s="101" t="s">
        <v>157</v>
      </c>
      <c r="E44" s="102">
        <v>500</v>
      </c>
      <c r="F44" s="102">
        <v>1100</v>
      </c>
      <c r="G44" s="103" t="s">
        <v>163</v>
      </c>
    </row>
    <row r="45" spans="2:7" s="97" customFormat="1" x14ac:dyDescent="0.25">
      <c r="B45" s="158"/>
      <c r="C45" s="101">
        <v>3</v>
      </c>
      <c r="D45" s="101" t="s">
        <v>157</v>
      </c>
      <c r="E45" s="102">
        <v>1100</v>
      </c>
      <c r="F45" s="102">
        <v>2000</v>
      </c>
      <c r="G45" s="103" t="s">
        <v>163</v>
      </c>
    </row>
    <row r="46" spans="2:7" s="97" customFormat="1" x14ac:dyDescent="0.25">
      <c r="B46" s="159"/>
      <c r="C46" s="101">
        <v>4</v>
      </c>
      <c r="D46" s="101" t="s">
        <v>157</v>
      </c>
      <c r="E46" s="102">
        <v>2000</v>
      </c>
      <c r="F46" s="102" t="s">
        <v>155</v>
      </c>
      <c r="G46" s="103" t="s">
        <v>163</v>
      </c>
    </row>
    <row r="47" spans="2:7" s="97" customFormat="1" x14ac:dyDescent="0.25">
      <c r="B47" s="160" t="s">
        <v>159</v>
      </c>
      <c r="C47" s="101">
        <v>1</v>
      </c>
      <c r="D47" s="101" t="s">
        <v>157</v>
      </c>
      <c r="E47" s="102">
        <v>0</v>
      </c>
      <c r="F47" s="102">
        <v>3500</v>
      </c>
      <c r="G47" s="103" t="s">
        <v>164</v>
      </c>
    </row>
    <row r="48" spans="2:7" s="97" customFormat="1" x14ac:dyDescent="0.25">
      <c r="B48" s="161"/>
      <c r="C48" s="101">
        <v>2</v>
      </c>
      <c r="D48" s="101" t="s">
        <v>157</v>
      </c>
      <c r="E48" s="102">
        <v>3500</v>
      </c>
      <c r="F48" s="102">
        <v>11000</v>
      </c>
      <c r="G48" s="103" t="s">
        <v>164</v>
      </c>
    </row>
    <row r="49" spans="2:7" s="97" customFormat="1" x14ac:dyDescent="0.25">
      <c r="B49" s="161"/>
      <c r="C49" s="101">
        <v>3</v>
      </c>
      <c r="D49" s="101" t="s">
        <v>157</v>
      </c>
      <c r="E49" s="102">
        <v>11000</v>
      </c>
      <c r="F49" s="102">
        <v>20000</v>
      </c>
      <c r="G49" s="103" t="s">
        <v>164</v>
      </c>
    </row>
    <row r="50" spans="2:7" s="97" customFormat="1" x14ac:dyDescent="0.25">
      <c r="B50" s="162"/>
      <c r="C50" s="101">
        <v>4</v>
      </c>
      <c r="D50" s="101" t="s">
        <v>157</v>
      </c>
      <c r="E50" s="102">
        <v>20000</v>
      </c>
      <c r="F50" s="102" t="s">
        <v>155</v>
      </c>
      <c r="G50" s="103" t="s">
        <v>164</v>
      </c>
    </row>
    <row r="51" spans="2:7" s="97" customFormat="1" x14ac:dyDescent="0.25">
      <c r="B51" s="97" t="s">
        <v>160</v>
      </c>
    </row>
  </sheetData>
  <sheetProtection algorithmName="SHA-512" hashValue="Uo7JekjsiXItO2NmMVmoIap/8Afy/7WOPq2dG05wEAWyS8xTNMQq8nzmh5yiz9zMcvi9uHaR5mPmOrdBLCdpMA==" saltValue="axU9oYRDKZBSKEqf1hTlAg==" spinCount="100000" sheet="1" objects="1" scenarios="1"/>
  <mergeCells count="11">
    <mergeCell ref="B47:B50"/>
    <mergeCell ref="B25:B28"/>
    <mergeCell ref="B31:G31"/>
    <mergeCell ref="B35:B38"/>
    <mergeCell ref="B39:B42"/>
    <mergeCell ref="B43:B46"/>
    <mergeCell ref="B7:F7"/>
    <mergeCell ref="B9:G9"/>
    <mergeCell ref="B13:B16"/>
    <mergeCell ref="B17:B20"/>
    <mergeCell ref="B21:B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F773F-0B76-49EE-9AF8-0271DBBA9736}">
  <sheetPr codeName="Sheet2">
    <tabColor theme="1"/>
  </sheetPr>
  <dimension ref="B1:K28"/>
  <sheetViews>
    <sheetView showGridLines="0" workbookViewId="0">
      <selection activeCell="N31" sqref="N31"/>
    </sheetView>
  </sheetViews>
  <sheetFormatPr defaultRowHeight="15" x14ac:dyDescent="0.25"/>
  <cols>
    <col min="1" max="1" width="2.7109375" customWidth="1"/>
    <col min="2" max="2" width="3.42578125" customWidth="1"/>
    <col min="3" max="3" width="32.28515625" customWidth="1"/>
    <col min="4" max="11" width="12.140625" customWidth="1"/>
  </cols>
  <sheetData>
    <row r="1" spans="2:11" ht="45" customHeight="1" x14ac:dyDescent="0.25"/>
    <row r="3" spans="2:11" ht="19.5" thickBot="1" x14ac:dyDescent="0.35">
      <c r="B3" s="66" t="s">
        <v>179</v>
      </c>
      <c r="C3" s="66"/>
      <c r="D3" s="58"/>
      <c r="E3" s="58"/>
      <c r="F3" s="58"/>
      <c r="G3" s="58"/>
      <c r="H3" s="58"/>
      <c r="I3" s="58"/>
      <c r="J3" s="68" t="s">
        <v>180</v>
      </c>
      <c r="K3" s="67">
        <f>Cover!F3</f>
        <v>45749</v>
      </c>
    </row>
    <row r="4" spans="2:11" ht="15.75" thickTop="1" x14ac:dyDescent="0.25"/>
    <row r="5" spans="2:11" ht="15.75" thickBot="1" x14ac:dyDescent="0.3">
      <c r="B5" s="59" t="s">
        <v>178</v>
      </c>
      <c r="C5" s="58"/>
      <c r="D5" s="58"/>
      <c r="E5" s="58"/>
      <c r="F5" s="58"/>
      <c r="G5" s="58"/>
      <c r="H5" s="58"/>
      <c r="I5" s="58"/>
      <c r="J5" s="58"/>
      <c r="K5" s="58"/>
    </row>
    <row r="6" spans="2:11" ht="15.75" thickTop="1" x14ac:dyDescent="0.25"/>
    <row r="7" spans="2:11" ht="30" customHeight="1" x14ac:dyDescent="0.25">
      <c r="B7" s="109" t="s">
        <v>236</v>
      </c>
      <c r="C7" s="109"/>
      <c r="D7" s="109"/>
      <c r="E7" s="109"/>
      <c r="F7" s="109"/>
      <c r="G7" s="109"/>
      <c r="H7" s="109"/>
      <c r="I7" s="109"/>
      <c r="J7" s="109"/>
      <c r="K7" s="109"/>
    </row>
    <row r="8" spans="2:11" ht="20.25" customHeight="1" x14ac:dyDescent="0.25">
      <c r="B8" s="110" t="s">
        <v>235</v>
      </c>
      <c r="C8" s="110"/>
      <c r="D8" s="110"/>
      <c r="E8" s="110"/>
      <c r="F8" s="110"/>
      <c r="G8" s="110"/>
      <c r="H8" s="110"/>
      <c r="I8" s="110"/>
      <c r="J8" s="110"/>
      <c r="K8" s="110"/>
    </row>
    <row r="10" spans="2:11" ht="20.100000000000001" customHeight="1" x14ac:dyDescent="0.25">
      <c r="B10" s="81" t="s">
        <v>181</v>
      </c>
      <c r="C10" s="82" t="s">
        <v>192</v>
      </c>
      <c r="D10" s="111" t="s">
        <v>182</v>
      </c>
      <c r="E10" s="112"/>
      <c r="F10" s="112"/>
      <c r="G10" s="112"/>
      <c r="H10" s="112"/>
      <c r="I10" s="112"/>
      <c r="J10" s="112"/>
      <c r="K10" s="113"/>
    </row>
    <row r="11" spans="2:11" ht="20.100000000000001" customHeight="1" x14ac:dyDescent="0.25">
      <c r="B11" s="81" t="s">
        <v>184</v>
      </c>
      <c r="C11" s="82" t="s">
        <v>233</v>
      </c>
      <c r="D11" s="111" t="s">
        <v>183</v>
      </c>
      <c r="E11" s="112"/>
      <c r="F11" s="112"/>
      <c r="G11" s="112"/>
      <c r="H11" s="112"/>
      <c r="I11" s="112"/>
      <c r="J11" s="112"/>
      <c r="K11" s="113"/>
    </row>
    <row r="12" spans="2:11" ht="6.75" customHeight="1" x14ac:dyDescent="0.25">
      <c r="B12" s="69"/>
      <c r="C12" s="70"/>
      <c r="D12" s="114"/>
      <c r="E12" s="115"/>
      <c r="F12" s="115"/>
      <c r="G12" s="115"/>
      <c r="H12" s="115"/>
      <c r="I12" s="115"/>
      <c r="J12" s="115"/>
      <c r="K12" s="116"/>
    </row>
    <row r="13" spans="2:11" x14ac:dyDescent="0.25">
      <c r="B13" s="71"/>
      <c r="C13" s="72"/>
      <c r="D13" s="106" t="s">
        <v>189</v>
      </c>
      <c r="E13" s="107"/>
      <c r="F13" s="107"/>
      <c r="G13" s="107"/>
      <c r="H13" s="107"/>
      <c r="I13" s="107"/>
      <c r="J13" s="107"/>
      <c r="K13" s="108"/>
    </row>
    <row r="14" spans="2:11" x14ac:dyDescent="0.25">
      <c r="B14" s="71"/>
      <c r="C14" s="72"/>
      <c r="D14" s="106" t="s">
        <v>190</v>
      </c>
      <c r="E14" s="107"/>
      <c r="F14" s="107"/>
      <c r="G14" s="107"/>
      <c r="H14" s="107"/>
      <c r="I14" s="107"/>
      <c r="J14" s="107"/>
      <c r="K14" s="108"/>
    </row>
    <row r="15" spans="2:11" ht="6.75" customHeight="1" x14ac:dyDescent="0.25">
      <c r="B15" s="73"/>
      <c r="C15" s="74"/>
      <c r="D15" s="117"/>
      <c r="E15" s="118"/>
      <c r="F15" s="118"/>
      <c r="G15" s="118"/>
      <c r="H15" s="118"/>
      <c r="I15" s="118"/>
      <c r="J15" s="118"/>
      <c r="K15" s="119"/>
    </row>
    <row r="16" spans="2:11" ht="20.100000000000001" customHeight="1" x14ac:dyDescent="0.25">
      <c r="B16" s="81" t="s">
        <v>185</v>
      </c>
      <c r="C16" s="82" t="s">
        <v>193</v>
      </c>
      <c r="D16" s="111" t="s">
        <v>191</v>
      </c>
      <c r="E16" s="112"/>
      <c r="F16" s="112"/>
      <c r="G16" s="112"/>
      <c r="H16" s="112"/>
      <c r="I16" s="112"/>
      <c r="J16" s="112"/>
      <c r="K16" s="113"/>
    </row>
    <row r="17" spans="2:11" ht="63" customHeight="1" x14ac:dyDescent="0.25">
      <c r="B17" s="81" t="s">
        <v>186</v>
      </c>
      <c r="C17" s="82" t="s">
        <v>194</v>
      </c>
      <c r="D17" s="111" t="s">
        <v>229</v>
      </c>
      <c r="E17" s="112"/>
      <c r="F17" s="112"/>
      <c r="G17" s="112"/>
      <c r="H17" s="112"/>
      <c r="I17" s="112"/>
      <c r="J17" s="112"/>
      <c r="K17" s="113"/>
    </row>
    <row r="18" spans="2:11" ht="66" customHeight="1" x14ac:dyDescent="0.25">
      <c r="B18" s="81" t="s">
        <v>187</v>
      </c>
      <c r="C18" s="82" t="s">
        <v>195</v>
      </c>
      <c r="D18" s="111" t="s">
        <v>205</v>
      </c>
      <c r="E18" s="112"/>
      <c r="F18" s="112"/>
      <c r="G18" s="112"/>
      <c r="H18" s="112"/>
      <c r="I18" s="112"/>
      <c r="J18" s="112"/>
      <c r="K18" s="113"/>
    </row>
    <row r="19" spans="2:11" ht="6.75" customHeight="1" x14ac:dyDescent="0.25">
      <c r="B19" s="69"/>
      <c r="C19" s="70"/>
      <c r="D19" s="75"/>
      <c r="E19" s="76"/>
      <c r="F19" s="76"/>
      <c r="G19" s="76"/>
      <c r="H19" s="76"/>
      <c r="I19" s="76"/>
      <c r="J19" s="76"/>
      <c r="K19" s="77"/>
    </row>
    <row r="20" spans="2:11" x14ac:dyDescent="0.25">
      <c r="B20" s="71"/>
      <c r="C20" s="72"/>
      <c r="D20" s="106" t="s">
        <v>203</v>
      </c>
      <c r="E20" s="107"/>
      <c r="F20" s="107"/>
      <c r="G20" s="107"/>
      <c r="H20" s="107"/>
      <c r="I20" s="107"/>
      <c r="J20" s="107"/>
      <c r="K20" s="108"/>
    </row>
    <row r="21" spans="2:11" x14ac:dyDescent="0.25">
      <c r="B21" s="71"/>
      <c r="C21" s="72"/>
      <c r="D21" s="106" t="s">
        <v>204</v>
      </c>
      <c r="E21" s="107"/>
      <c r="F21" s="107"/>
      <c r="G21" s="107"/>
      <c r="H21" s="107"/>
      <c r="I21" s="107"/>
      <c r="J21" s="107"/>
      <c r="K21" s="108"/>
    </row>
    <row r="22" spans="2:11" ht="6.75" customHeight="1" x14ac:dyDescent="0.25">
      <c r="B22" s="73"/>
      <c r="C22" s="74"/>
      <c r="D22" s="78"/>
      <c r="E22" s="79"/>
      <c r="F22" s="79"/>
      <c r="G22" s="79"/>
      <c r="H22" s="79"/>
      <c r="I22" s="79"/>
      <c r="J22" s="79"/>
      <c r="K22" s="80"/>
    </row>
    <row r="23" spans="2:11" ht="63" customHeight="1" x14ac:dyDescent="0.25">
      <c r="B23" s="81" t="s">
        <v>188</v>
      </c>
      <c r="C23" s="82" t="s">
        <v>196</v>
      </c>
      <c r="D23" s="111" t="s">
        <v>234</v>
      </c>
      <c r="E23" s="112"/>
      <c r="F23" s="112"/>
      <c r="G23" s="112"/>
      <c r="H23" s="112"/>
      <c r="I23" s="112"/>
      <c r="J23" s="112"/>
      <c r="K23" s="113"/>
    </row>
    <row r="24" spans="2:11" ht="35.25" customHeight="1" x14ac:dyDescent="0.25">
      <c r="B24" s="81" t="s">
        <v>201</v>
      </c>
      <c r="C24" s="82" t="s">
        <v>197</v>
      </c>
      <c r="D24" s="111" t="s">
        <v>199</v>
      </c>
      <c r="E24" s="112"/>
      <c r="F24" s="112"/>
      <c r="G24" s="112"/>
      <c r="H24" s="112"/>
      <c r="I24" s="112"/>
      <c r="J24" s="112"/>
      <c r="K24" s="113"/>
    </row>
    <row r="25" spans="2:11" ht="20.100000000000001" customHeight="1" x14ac:dyDescent="0.25">
      <c r="B25" s="81" t="s">
        <v>202</v>
      </c>
      <c r="C25" s="82" t="s">
        <v>198</v>
      </c>
      <c r="D25" s="111" t="s">
        <v>200</v>
      </c>
      <c r="E25" s="112"/>
      <c r="F25" s="112"/>
      <c r="G25" s="112"/>
      <c r="H25" s="112"/>
      <c r="I25" s="112"/>
      <c r="J25" s="112"/>
      <c r="K25" s="113"/>
    </row>
    <row r="26" spans="2:11" ht="6.75" customHeight="1" x14ac:dyDescent="0.25">
      <c r="B26" s="69"/>
      <c r="C26" s="70"/>
      <c r="D26" s="75"/>
      <c r="E26" s="76"/>
      <c r="F26" s="76"/>
      <c r="G26" s="76"/>
      <c r="H26" s="76"/>
      <c r="I26" s="76"/>
      <c r="J26" s="76"/>
      <c r="K26" s="77"/>
    </row>
    <row r="27" spans="2:11" x14ac:dyDescent="0.25">
      <c r="B27" s="71"/>
      <c r="C27" s="72"/>
      <c r="D27" s="106" t="s">
        <v>237</v>
      </c>
      <c r="E27" s="107"/>
      <c r="F27" s="107"/>
      <c r="G27" s="107"/>
      <c r="H27" s="107"/>
      <c r="I27" s="107"/>
      <c r="J27" s="107"/>
      <c r="K27" s="108"/>
    </row>
    <row r="28" spans="2:11" ht="6.75" customHeight="1" x14ac:dyDescent="0.25">
      <c r="B28" s="73"/>
      <c r="C28" s="74"/>
      <c r="D28" s="78"/>
      <c r="E28" s="79"/>
      <c r="F28" s="79"/>
      <c r="G28" s="79"/>
      <c r="H28" s="79"/>
      <c r="I28" s="79"/>
      <c r="J28" s="79"/>
      <c r="K28" s="80"/>
    </row>
  </sheetData>
  <sheetProtection algorithmName="SHA-512" hashValue="3txUUqKIiMiZxp8sBL4kHXy1jcCOsCAg1HtFPRqwu7d7jCL6LOTCeQD3tL1AKmTWEXmLJarBlRQ9id4fmNqklA==" saltValue="pLCJA6A4/AHQjUDaZmLbmg==" spinCount="100000" sheet="1" objects="1" scenarios="1"/>
  <mergeCells count="17">
    <mergeCell ref="D20:K20"/>
    <mergeCell ref="D21:K21"/>
    <mergeCell ref="B7:K7"/>
    <mergeCell ref="B8:K8"/>
    <mergeCell ref="D27:K27"/>
    <mergeCell ref="D10:K10"/>
    <mergeCell ref="D11:K11"/>
    <mergeCell ref="D18:K18"/>
    <mergeCell ref="D12:K12"/>
    <mergeCell ref="D13:K13"/>
    <mergeCell ref="D14:K14"/>
    <mergeCell ref="D15:K15"/>
    <mergeCell ref="D16:K16"/>
    <mergeCell ref="D17:K17"/>
    <mergeCell ref="D23:K23"/>
    <mergeCell ref="D24:K24"/>
    <mergeCell ref="D25:K2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26352-B395-4F80-A7A0-B544FC5B4608}">
  <sheetPr codeName="Sheet3">
    <tabColor rgb="FFAB1236"/>
  </sheetPr>
  <dimension ref="A1:L35"/>
  <sheetViews>
    <sheetView showGridLines="0" workbookViewId="0">
      <selection activeCell="E2" sqref="E2"/>
    </sheetView>
  </sheetViews>
  <sheetFormatPr defaultRowHeight="15" x14ac:dyDescent="0.25"/>
  <cols>
    <col min="1" max="1" width="2.7109375" customWidth="1"/>
    <col min="2" max="2" width="32.85546875" bestFit="1" customWidth="1"/>
    <col min="3" max="12" width="20.7109375" customWidth="1"/>
    <col min="13" max="13" width="16.5703125" customWidth="1"/>
  </cols>
  <sheetData>
    <row r="1" spans="2:12" ht="45" customHeight="1" x14ac:dyDescent="0.25"/>
    <row r="3" spans="2:12" ht="19.5" thickBot="1" x14ac:dyDescent="0.35">
      <c r="B3" s="66" t="s">
        <v>179</v>
      </c>
      <c r="C3" s="66"/>
      <c r="D3" s="58"/>
      <c r="E3" s="58"/>
      <c r="F3" s="58"/>
      <c r="G3" s="58"/>
      <c r="H3" s="58"/>
      <c r="I3" s="58"/>
      <c r="J3" s="58"/>
      <c r="K3" s="68" t="s">
        <v>180</v>
      </c>
      <c r="L3" s="67">
        <f>Cover!F3</f>
        <v>45749</v>
      </c>
    </row>
    <row r="4" spans="2:12" ht="15.75" thickTop="1" x14ac:dyDescent="0.25"/>
    <row r="5" spans="2:12" ht="15.75" thickBot="1" x14ac:dyDescent="0.3">
      <c r="B5" s="59" t="s">
        <v>165</v>
      </c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2:12" ht="15.75" thickTop="1" x14ac:dyDescent="0.25"/>
    <row r="7" spans="2:12" x14ac:dyDescent="0.25">
      <c r="B7" s="64" t="s">
        <v>110</v>
      </c>
      <c r="C7" s="126"/>
      <c r="D7" s="126"/>
    </row>
    <row r="8" spans="2:12" x14ac:dyDescent="0.25">
      <c r="B8" s="64" t="s">
        <v>232</v>
      </c>
      <c r="C8" s="126"/>
      <c r="D8" s="126"/>
    </row>
    <row r="9" spans="2:12" x14ac:dyDescent="0.25">
      <c r="B9" s="65" t="s">
        <v>114</v>
      </c>
      <c r="C9" s="126"/>
      <c r="D9" s="126"/>
    </row>
    <row r="10" spans="2:12" x14ac:dyDescent="0.25">
      <c r="B10" s="64" t="s">
        <v>116</v>
      </c>
      <c r="C10" s="126"/>
      <c r="D10" s="126"/>
    </row>
    <row r="11" spans="2:12" x14ac:dyDescent="0.25">
      <c r="B11" s="65" t="s">
        <v>119</v>
      </c>
      <c r="C11" s="126"/>
      <c r="D11" s="126"/>
    </row>
    <row r="12" spans="2:12" x14ac:dyDescent="0.25">
      <c r="B12" s="65" t="s">
        <v>120</v>
      </c>
      <c r="C12" s="126"/>
      <c r="D12" s="126"/>
    </row>
    <row r="13" spans="2:12" x14ac:dyDescent="0.25">
      <c r="B13" s="64" t="s">
        <v>145</v>
      </c>
      <c r="C13" s="126"/>
      <c r="D13" s="126"/>
    </row>
    <row r="14" spans="2:12" x14ac:dyDescent="0.25">
      <c r="B14" s="64" t="s">
        <v>144</v>
      </c>
      <c r="C14" s="126"/>
      <c r="D14" s="126"/>
    </row>
    <row r="16" spans="2:12" ht="15.75" thickBot="1" x14ac:dyDescent="0.3">
      <c r="B16" s="59" t="s">
        <v>172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</row>
    <row r="17" spans="1:12" ht="15.75" thickTop="1" x14ac:dyDescent="0.25"/>
    <row r="18" spans="1:12" ht="45" customHeight="1" x14ac:dyDescent="0.25">
      <c r="B18" s="45" t="s">
        <v>121</v>
      </c>
      <c r="C18" s="45" t="s">
        <v>122</v>
      </c>
      <c r="D18" s="127" t="s">
        <v>123</v>
      </c>
      <c r="E18" s="128"/>
      <c r="F18" s="45" t="s">
        <v>243</v>
      </c>
      <c r="G18" s="45" t="s">
        <v>244</v>
      </c>
      <c r="H18" s="45" t="s">
        <v>242</v>
      </c>
      <c r="I18" s="45" t="s">
        <v>241</v>
      </c>
      <c r="J18" s="45" t="s">
        <v>240</v>
      </c>
      <c r="K18" s="45" t="s">
        <v>239</v>
      </c>
      <c r="L18" s="45" t="s">
        <v>238</v>
      </c>
    </row>
    <row r="19" spans="1:12" ht="30" customHeight="1" x14ac:dyDescent="0.25">
      <c r="B19" s="91" t="str">
        <f>'Standing Data'!$B$3</f>
        <v>2025/26</v>
      </c>
      <c r="C19" s="91">
        <f>C7</f>
        <v>0</v>
      </c>
      <c r="D19" s="129" t="e">
        <f>'Tariff Calc'!C19</f>
        <v>#N/A</v>
      </c>
      <c r="E19" s="130"/>
      <c r="F19" s="92" t="e">
        <f>IF($C$7="Northeast (NEEB)",INDEX('Northeast 2025-26'!D$12:D$43,MATCH($D19,'Northeast 2025-26'!$A$12:$A$43,0)),INDEX('Yorkshire 2025-26'!D$12:D$43,MATCH($D19,'Yorkshire 2025-26'!$A$12:$A$43,0)))</f>
        <v>#N/A</v>
      </c>
      <c r="G19" s="93" t="e">
        <f>IF($C$7="Northeast (NEEB)",INDEX('Northeast 2025-26'!E$12:E$43,MATCH($D19,'Northeast 2025-26'!$A$12:$A$43,0)),INDEX('Yorkshire 2025-26'!E$12:E$43,MATCH($D19,'Yorkshire 2025-26'!$A$12:$A$43,0)))</f>
        <v>#N/A</v>
      </c>
      <c r="H19" s="94" t="e">
        <f>IF($C$7="Northeast (NEEB)",INDEX('Northeast 2025-26'!F$12:F$43,MATCH($D19,'Northeast 2025-26'!$A$12:$A$43,0)),INDEX('Yorkshire 2025-26'!F$12:F$43,MATCH($D19,'Yorkshire 2025-26'!$A$12:$A$43,0)))</f>
        <v>#N/A</v>
      </c>
      <c r="I19" s="95" t="e">
        <f>IF($C$7="Northeast (NEEB)",INDEX('Northeast 2025-26'!G$12:G$43,MATCH($D19,'Northeast 2025-26'!$A$12:$A$43,0)),INDEX('Yorkshire 2025-26'!G$12:G$43,MATCH($D19,'Yorkshire 2025-26'!$A$12:$A$43,0)))</f>
        <v>#N/A</v>
      </c>
      <c r="J19" s="95" t="e">
        <f>IF($C$7="Northeast (NEEB)",INDEX('Northeast 2025-26'!H$12:H$43,MATCH($D19,'Northeast 2025-26'!$A$12:$A$43,0)),INDEX('Yorkshire 2025-26'!H$12:H$43,MATCH($D19,'Yorkshire 2025-26'!$A$12:$A$43,0)))</f>
        <v>#N/A</v>
      </c>
      <c r="K19" s="95" t="e">
        <f>IF($C$7="Northeast (NEEB)",INDEX('Northeast 2025-26'!I$12:I$43,MATCH($D19,'Northeast 2025-26'!$A$12:$A$43,0)),INDEX('Yorkshire 2025-26'!I$12:I$43,MATCH($D19,'Yorkshire 2025-26'!$A$12:$A$43,0)))</f>
        <v>#N/A</v>
      </c>
      <c r="L19" s="95" t="e">
        <f>IF($C$7="Northeast (NEEB)",INDEX('Northeast 2025-26'!J$12:J$43,MATCH($D19,'Northeast 2025-26'!$A$12:$A$43,0)),INDEX('Yorkshire 2025-26'!J$12:J$43,MATCH($D19,'Yorkshire 2025-26'!$A$12:$A$43,0)))</f>
        <v>#N/A</v>
      </c>
    </row>
    <row r="20" spans="1:12" ht="30" customHeight="1" x14ac:dyDescent="0.25">
      <c r="B20" s="91" t="str">
        <f>'Standing Data'!$B$4</f>
        <v>2026/27</v>
      </c>
      <c r="C20" s="91">
        <f>C19</f>
        <v>0</v>
      </c>
      <c r="D20" s="129" t="e">
        <f>'Tariff Calc'!D19</f>
        <v>#N/A</v>
      </c>
      <c r="E20" s="130"/>
      <c r="F20" s="92" t="e">
        <f>IF($C$7="Northeast (NEEB)",INDEX('Northeast 2026-27'!D$12:D$43,MATCH($D20,'Northeast 2026-27'!$A$12:$A$43,0)),INDEX('Yorkshire 2026-27'!D$12:D$43,MATCH($D20,'Yorkshire 2026-27'!$A$12:$A$43,0)))</f>
        <v>#N/A</v>
      </c>
      <c r="G20" s="93" t="e">
        <f>IF($C$7="Northeast (NEEB)",INDEX('Northeast 2026-27'!E$12:E$43,MATCH($D20,'Northeast 2026-27'!$A$12:$A$43,0)),INDEX('Yorkshire 2026-27'!E$12:E$43,MATCH($D20,'Yorkshire 2026-27'!$A$12:$A$43,0)))</f>
        <v>#N/A</v>
      </c>
      <c r="H20" s="94" t="e">
        <f>IF($C$7="Northeast (NEEB)",INDEX('Northeast 2026-27'!F$12:F$43,MATCH($D20,'Northeast 2026-27'!$A$12:$A$43,0)),INDEX('Yorkshire 2026-27'!F$12:F$43,MATCH($D20,'Yorkshire 2026-27'!$A$12:$A$43,0)))</f>
        <v>#N/A</v>
      </c>
      <c r="I20" s="95" t="e">
        <f>IF($C$7="Northeast (NEEB)",INDEX('Northeast 2026-27'!G$12:G$43,MATCH($D20,'Northeast 2026-27'!$A$12:$A$43,0)),INDEX('Yorkshire 2026-27'!G$12:G$43,MATCH($D20,'Yorkshire 2026-27'!$A$12:$A$43,0)))</f>
        <v>#N/A</v>
      </c>
      <c r="J20" s="95" t="e">
        <f>IF($C$7="Northeast (NEEB)",INDEX('Northeast 2026-27'!H$12:H$43,MATCH($D20,'Northeast 2026-27'!$A$12:$A$43,0)),INDEX('Yorkshire 2026-27'!H$12:H$43,MATCH($D20,'Yorkshire 2026-27'!$A$12:$A$43,0)))</f>
        <v>#N/A</v>
      </c>
      <c r="K20" s="95" t="e">
        <f>IF($C$7="Northeast (NEEB)",INDEX('Northeast 2026-27'!I$12:I$43,MATCH($D20,'Northeast 2026-27'!$A$12:$A$43,0)),INDEX('Yorkshire 2026-27'!I$12:I$43,MATCH($D20,'Yorkshire 2026-27'!$A$12:$A$43,0)))</f>
        <v>#N/A</v>
      </c>
      <c r="L20" s="95" t="e">
        <f>IF($C$7="Northeast (NEEB)",INDEX('Northeast 2026-27'!J$12:J$43,MATCH($D20,'Northeast 2026-27'!$A$12:$A$43,0)),INDEX('Yorkshire 2026-27'!J$12:J$43,MATCH($D20,'Yorkshire 2026-27'!$A$12:$A$43,0)))</f>
        <v>#N/A</v>
      </c>
    </row>
    <row r="22" spans="1:12" ht="15.75" thickBot="1" x14ac:dyDescent="0.3">
      <c r="B22" s="59" t="s">
        <v>173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</row>
    <row r="23" spans="1:12" ht="15.75" thickTop="1" x14ac:dyDescent="0.25"/>
    <row r="24" spans="1:12" ht="18.75" customHeight="1" x14ac:dyDescent="0.25">
      <c r="B24" s="123" t="s">
        <v>1</v>
      </c>
      <c r="C24" s="124"/>
      <c r="D24" s="124"/>
      <c r="E24" s="125"/>
    </row>
    <row r="25" spans="1:12" x14ac:dyDescent="0.25">
      <c r="B25" s="60" t="s">
        <v>3</v>
      </c>
      <c r="C25" s="46" t="s">
        <v>174</v>
      </c>
      <c r="D25" s="57" t="s">
        <v>175</v>
      </c>
      <c r="E25" s="47" t="s">
        <v>176</v>
      </c>
    </row>
    <row r="26" spans="1:12" ht="45" customHeight="1" x14ac:dyDescent="0.25">
      <c r="B26" s="48" t="s">
        <v>9</v>
      </c>
      <c r="C26" s="49" t="s">
        <v>10</v>
      </c>
      <c r="D26" s="56" t="s">
        <v>11</v>
      </c>
      <c r="E26" s="49" t="s">
        <v>12</v>
      </c>
    </row>
    <row r="27" spans="1:12" ht="45" customHeight="1" x14ac:dyDescent="0.25">
      <c r="B27" s="48" t="s">
        <v>14</v>
      </c>
      <c r="C27" s="50">
        <v>0</v>
      </c>
      <c r="D27" s="51">
        <v>0</v>
      </c>
      <c r="E27" s="49" t="s">
        <v>15</v>
      </c>
    </row>
    <row r="28" spans="1:12" ht="18.75" customHeight="1" x14ac:dyDescent="0.25">
      <c r="B28" s="52" t="s">
        <v>18</v>
      </c>
      <c r="C28" s="120" t="s">
        <v>19</v>
      </c>
      <c r="D28" s="121"/>
      <c r="E28" s="122"/>
    </row>
    <row r="29" spans="1:12" ht="18.75" customHeight="1" x14ac:dyDescent="0.25">
      <c r="A29" s="53"/>
      <c r="B29" s="53"/>
      <c r="C29" s="53"/>
      <c r="D29" s="53"/>
      <c r="E29" s="53"/>
    </row>
    <row r="30" spans="1:12" ht="15" customHeight="1" x14ac:dyDescent="0.25">
      <c r="B30" s="123" t="s">
        <v>2</v>
      </c>
      <c r="C30" s="124"/>
      <c r="D30" s="124"/>
      <c r="E30" s="125"/>
    </row>
    <row r="31" spans="1:12" ht="30" customHeight="1" x14ac:dyDescent="0.25">
      <c r="B31" s="60" t="s">
        <v>3</v>
      </c>
      <c r="C31" s="54" t="s">
        <v>174</v>
      </c>
      <c r="D31" s="55" t="s">
        <v>175</v>
      </c>
      <c r="E31" s="47" t="s">
        <v>176</v>
      </c>
    </row>
    <row r="32" spans="1:12" ht="45" customHeight="1" x14ac:dyDescent="0.25">
      <c r="B32" s="52" t="s">
        <v>13</v>
      </c>
      <c r="C32" s="49" t="s">
        <v>10</v>
      </c>
      <c r="D32" s="56" t="s">
        <v>11</v>
      </c>
      <c r="E32" s="56" t="s">
        <v>12</v>
      </c>
    </row>
    <row r="33" spans="2:5" ht="45" customHeight="1" x14ac:dyDescent="0.25">
      <c r="B33" s="52" t="s">
        <v>16</v>
      </c>
      <c r="C33" s="50">
        <v>0</v>
      </c>
      <c r="D33" s="56" t="s">
        <v>17</v>
      </c>
      <c r="E33" s="56" t="s">
        <v>12</v>
      </c>
    </row>
    <row r="34" spans="2:5" ht="45" customHeight="1" x14ac:dyDescent="0.25">
      <c r="B34" s="52" t="s">
        <v>20</v>
      </c>
      <c r="C34" s="50">
        <v>0</v>
      </c>
      <c r="D34" s="50">
        <v>0</v>
      </c>
      <c r="E34" s="56" t="s">
        <v>15</v>
      </c>
    </row>
    <row r="35" spans="2:5" x14ac:dyDescent="0.25">
      <c r="B35" s="52" t="s">
        <v>18</v>
      </c>
      <c r="C35" s="120" t="s">
        <v>19</v>
      </c>
      <c r="D35" s="121"/>
      <c r="E35" s="122"/>
    </row>
  </sheetData>
  <sheetProtection algorithmName="SHA-512" hashValue="iMU3m1md5seR2aKsy1Q5RCwzWtPockiJb04khYyF5z0Utx/3IyQiMnMA2+ot1NUEjx80OVEPn2pnwMF/gQYjVw==" saltValue="dqVgeB8/98t41o8cAP/cLw==" spinCount="100000" sheet="1" objects="1" scenarios="1"/>
  <mergeCells count="15">
    <mergeCell ref="C28:E28"/>
    <mergeCell ref="B30:E30"/>
    <mergeCell ref="C35:E35"/>
    <mergeCell ref="B24:E24"/>
    <mergeCell ref="C7:D7"/>
    <mergeCell ref="C8:D8"/>
    <mergeCell ref="C9:D9"/>
    <mergeCell ref="C10:D10"/>
    <mergeCell ref="C11:D11"/>
    <mergeCell ref="C12:D12"/>
    <mergeCell ref="C13:D13"/>
    <mergeCell ref="C14:D14"/>
    <mergeCell ref="D18:E18"/>
    <mergeCell ref="D19:E19"/>
    <mergeCell ref="D20:E20"/>
  </mergeCells>
  <conditionalFormatting sqref="C9:C14">
    <cfRule type="expression" dxfId="5" priority="2">
      <formula>OR($C$8="Domestic",$C$8="Unmetered")</formula>
    </cfRule>
  </conditionalFormatting>
  <conditionalFormatting sqref="C12">
    <cfRule type="expression" dxfId="4" priority="1">
      <formula>$C$9="Generation"</formula>
    </cfRule>
  </conditionalFormatting>
  <conditionalFormatting sqref="C13">
    <cfRule type="expression" dxfId="3" priority="4">
      <formula>OR($C$11="Non Half Hourly",$C$9="Generation",$C$8="Unmetered",$C$12="Non Final Demand")</formula>
    </cfRule>
  </conditionalFormatting>
  <conditionalFormatting sqref="C14">
    <cfRule type="expression" dxfId="2" priority="3">
      <formula>OR($C$11="Half Hourly",$C$9="Generation",$C$8="Unmetered",$C$12="Non Final Demand",$C$8="Domestic")</formula>
    </cfRule>
  </conditionalFormatting>
  <conditionalFormatting sqref="F19:F20">
    <cfRule type="expression" dxfId="1" priority="7">
      <formula>$C$8="Unmetered"</formula>
    </cfRule>
  </conditionalFormatting>
  <conditionalFormatting sqref="G19:G20">
    <cfRule type="expression" dxfId="0" priority="6">
      <formula>$C$8="Unmetered"</formula>
    </cfRule>
  </conditionalFormatting>
  <dataValidations count="2">
    <dataValidation type="decimal" allowBlank="1" showInputMessage="1" showErrorMessage="1" sqref="C13" xr:uid="{0D083DAE-72BD-48E6-A31F-7C596B827592}">
      <formula1>0</formula1>
      <formula2>1000000</formula2>
    </dataValidation>
    <dataValidation type="decimal" allowBlank="1" showInputMessage="1" showErrorMessage="1" sqref="C14" xr:uid="{88F5106A-3AA2-44CC-AEC1-C02E6E388B88}">
      <formula1>0</formula1>
      <formula2>100000000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CB20324E-B9A7-4D88-9410-28CD75344557}">
          <x14:formula1>
            <xm:f>'Standing Data'!$C$3:$C$4</xm:f>
          </x14:formula1>
          <xm:sqref>C7</xm:sqref>
        </x14:dataValidation>
        <x14:dataValidation type="list" allowBlank="1" showInputMessage="1" showErrorMessage="1" xr:uid="{6DE28D07-D58F-4CE1-A385-52540221448C}">
          <x14:formula1>
            <xm:f>'Standing Data'!$E$9:$E$11</xm:f>
          </x14:formula1>
          <xm:sqref>C8</xm:sqref>
        </x14:dataValidation>
        <x14:dataValidation type="list" allowBlank="1" showInputMessage="1" showErrorMessage="1" xr:uid="{B5D3BD9D-0537-4594-AF45-62DDAC9F8480}">
          <x14:formula1>
            <xm:f>IF($C$8="Non-Domestic",'Standing Data'!$D$9:$D$10,'Standing Data'!$D$11)</xm:f>
          </x14:formula1>
          <xm:sqref>C9</xm:sqref>
        </x14:dataValidation>
        <x14:dataValidation type="list" showInputMessage="1" showErrorMessage="1" xr:uid="{35ED2D7D-DEDD-4527-99C0-FCA0BCA32685}">
          <x14:formula1>
            <xm:f>IF($C$8="Non-Domestic",IF($C$10="LV",'Standing Data'!$C$9:$C$10,'Standing Data'!$C$10),'Standing Data'!$C$11)</xm:f>
          </x14:formula1>
          <xm:sqref>C11</xm:sqref>
        </x14:dataValidation>
        <x14:dataValidation type="list" allowBlank="1" showInputMessage="1" showErrorMessage="1" xr:uid="{0255D274-BE4A-40CB-9360-5A085D6D9AAD}">
          <x14:formula1>
            <xm:f>IF(AND($C$8="Non-Domestic",$C$9="Demand"),'Standing Data'!$F$9:$F$10,'Standing Data'!$F$11)</xm:f>
          </x14:formula1>
          <xm:sqref>C12</xm:sqref>
        </x14:dataValidation>
        <x14:dataValidation type="list" showInputMessage="1" showErrorMessage="1" xr:uid="{2844A4EE-DAA9-4182-B3B6-0C1FCDC6157B}">
          <x14:formula1>
            <xm:f>IF($C$8="Non-Domestic",'Standing Data'!B9:B11,'Standing Data'!$B$12)</xm:f>
          </x14:formula1>
          <xm:sqref>C10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052E9-AFCF-435B-8B61-21163ACD622A}">
  <sheetPr codeName="Sheet4"/>
  <dimension ref="B1:D19"/>
  <sheetViews>
    <sheetView showGridLines="0" workbookViewId="0">
      <selection activeCell="D19" sqref="D19"/>
    </sheetView>
  </sheetViews>
  <sheetFormatPr defaultRowHeight="15" x14ac:dyDescent="0.25"/>
  <cols>
    <col min="2" max="2" width="32.85546875" bestFit="1" customWidth="1"/>
    <col min="3" max="3" width="52.7109375" style="41" bestFit="1" customWidth="1"/>
    <col min="4" max="4" width="52.7109375" bestFit="1" customWidth="1"/>
    <col min="5" max="5" width="13.140625" bestFit="1" customWidth="1"/>
    <col min="6" max="6" width="8.42578125" bestFit="1" customWidth="1"/>
    <col min="7" max="7" width="20" bestFit="1" customWidth="1"/>
    <col min="8" max="8" width="24.85546875" bestFit="1" customWidth="1"/>
    <col min="9" max="9" width="19.85546875" bestFit="1" customWidth="1"/>
    <col min="10" max="10" width="5.42578125" bestFit="1" customWidth="1"/>
  </cols>
  <sheetData>
    <row r="1" spans="2:4" x14ac:dyDescent="0.25">
      <c r="B1" s="43" t="s">
        <v>166</v>
      </c>
      <c r="C1" s="43" t="s">
        <v>167</v>
      </c>
    </row>
    <row r="2" spans="2:4" x14ac:dyDescent="0.25">
      <c r="B2" s="39" t="s">
        <v>110</v>
      </c>
      <c r="C2" s="42">
        <f>'Tariff Summary'!C7</f>
        <v>0</v>
      </c>
    </row>
    <row r="3" spans="2:4" x14ac:dyDescent="0.25">
      <c r="B3" s="39" t="s">
        <v>112</v>
      </c>
      <c r="C3" s="42">
        <f>'Tariff Summary'!C8</f>
        <v>0</v>
      </c>
    </row>
    <row r="4" spans="2:4" x14ac:dyDescent="0.25">
      <c r="B4" s="39" t="s">
        <v>114</v>
      </c>
      <c r="C4" s="42">
        <f>'Tariff Summary'!C9</f>
        <v>0</v>
      </c>
    </row>
    <row r="5" spans="2:4" x14ac:dyDescent="0.25">
      <c r="B5" s="39" t="s">
        <v>116</v>
      </c>
      <c r="C5" s="42">
        <f>'Tariff Summary'!C10</f>
        <v>0</v>
      </c>
    </row>
    <row r="6" spans="2:4" x14ac:dyDescent="0.25">
      <c r="B6" s="39" t="s">
        <v>119</v>
      </c>
      <c r="C6" s="42">
        <f>'Tariff Summary'!C11</f>
        <v>0</v>
      </c>
    </row>
    <row r="7" spans="2:4" x14ac:dyDescent="0.25">
      <c r="B7" s="39" t="s">
        <v>120</v>
      </c>
      <c r="C7" s="42">
        <f>'Tariff Summary'!C12</f>
        <v>0</v>
      </c>
    </row>
    <row r="8" spans="2:4" x14ac:dyDescent="0.25">
      <c r="B8" s="39" t="s">
        <v>145</v>
      </c>
      <c r="C8" s="42" t="str">
        <f>IF('Tariff Summary'!C13="","",'Tariff Summary'!C13)</f>
        <v/>
      </c>
    </row>
    <row r="9" spans="2:4" x14ac:dyDescent="0.25">
      <c r="B9" s="39" t="s">
        <v>144</v>
      </c>
      <c r="C9" s="42" t="str">
        <f>IF('Tariff Summary'!C14="","",'Tariff Summary'!C14)</f>
        <v/>
      </c>
    </row>
    <row r="11" spans="2:4" x14ac:dyDescent="0.25">
      <c r="B11" s="39" t="s">
        <v>170</v>
      </c>
      <c r="C11" s="42">
        <f>IF(C4="Generation","Generation",C7)</f>
        <v>0</v>
      </c>
    </row>
    <row r="12" spans="2:4" x14ac:dyDescent="0.25">
      <c r="B12" s="39" t="s">
        <v>168</v>
      </c>
      <c r="C12" s="42" t="str">
        <f>IF(C4="Generation","Generation",IF(C7="Non Final Demand","Non Final Demand",IF(C3="Domestic","Domestic",IF(C3="Unmetered","Unmetered",IF(C6="Non Half Hourly","LV No MIC",IF(C5="HV","HV MIC","LV MIC"))))))</f>
        <v>LV MIC</v>
      </c>
    </row>
    <row r="13" spans="2:4" x14ac:dyDescent="0.25">
      <c r="C13"/>
    </row>
    <row r="14" spans="2:4" x14ac:dyDescent="0.25">
      <c r="B14" s="44"/>
      <c r="C14" s="43" t="s">
        <v>125</v>
      </c>
      <c r="D14" s="43" t="s">
        <v>171</v>
      </c>
    </row>
    <row r="15" spans="2:4" x14ac:dyDescent="0.25">
      <c r="B15" s="39" t="s">
        <v>141</v>
      </c>
      <c r="C15" s="42" t="str">
        <f>IF($C$12="Unmetered","Unmetered",IF($C$12="Generation","Generation",IF($C$12="Domestic","Domestic",IF($C$12="Non Final Demand","Non Final Demand",IF(AND($C$8="",$C$9=""),"N/A",IF($C$12="LV No MIC",IF($C$9&lt;='Band Boundaries'!$F$13,1,IF($C$9&lt;='Band Boundaries'!$F$14,2,IF($C$9&lt;='Band Boundaries'!$F$15,3,4))),IF($C$12="LV MIC",IF($C$8&lt;='Band Boundaries'!$F$17,1,IF($C$8&lt;='Band Boundaries'!$F$18,2,IF($C$8&lt;='Band Boundaries'!$F$19,3,4))),IF($C$8&lt;='Band Boundaries'!$F$21,1,IF($C$8&lt;='Band Boundaries'!$F$22,2,IF($C$8&lt;='Band Boundaries'!$F$23,3,4))))))))))</f>
        <v>N/A</v>
      </c>
      <c r="D15" s="42" t="str">
        <f>IF($C$12="Unmetered","Unmetered",IF($C$12="Generation","Generation",IF($C$12="Domestic","Domestic",IF($C$12="Non Final Demand","Non Final Demand",IF(AND($C$8="",$C$9=""),"N/A",IF($C$12="LV No MIC",IF($C$9&lt;='Band Boundaries'!$F$35,1,IF($C$9&lt;='Band Boundaries'!$F$36,2,IF($C$9&lt;='Band Boundaries'!$F$37,3,4))),IF($C$12="LV MIC",IF($C$8&lt;='Band Boundaries'!$F$39,1,IF($C$8&lt;='Band Boundaries'!$F$40,2,IF($C$8&lt;='Band Boundaries'!$F$41,3,4))),IF($C$8&lt;='Band Boundaries'!$F$43,1,IF($C$8&lt;='Band Boundaries'!$F$44,2,IF($C$8&lt;='Band Boundaries'!$F$45,3,4))))))))))</f>
        <v>N/A</v>
      </c>
    </row>
    <row r="16" spans="2:4" x14ac:dyDescent="0.25">
      <c r="D16" s="41"/>
    </row>
    <row r="17" spans="2:4" x14ac:dyDescent="0.25">
      <c r="B17" s="39" t="s">
        <v>169</v>
      </c>
      <c r="C17" s="42" t="str">
        <f>$C$5&amp;"_"&amp;$C$6&amp;"_"&amp;$C$4&amp;"_"&amp;$C$3&amp;"_"&amp;$C$11&amp;"_"&amp;C$15</f>
        <v>0_0_0_0_0_N/A</v>
      </c>
      <c r="D17" s="42" t="str">
        <f>$C$5&amp;"_"&amp;$C$6&amp;"_"&amp;$C$4&amp;"_"&amp;$C$3&amp;"_"&amp;$C$11&amp;"_"&amp;D$15</f>
        <v>0_0_0_0_0_N/A</v>
      </c>
    </row>
    <row r="18" spans="2:4" x14ac:dyDescent="0.25">
      <c r="D18" s="41"/>
    </row>
    <row r="19" spans="2:4" x14ac:dyDescent="0.25">
      <c r="B19" s="39" t="s">
        <v>123</v>
      </c>
      <c r="C19" s="42" t="e">
        <f>IF($C$3="Domestic",'Standing Data'!$H$15,IF($C$3="Unmetered",'Standing Data'!$H$38,INDEX('Standing Data'!$H$15:$H$46,MATCH(C$17,'Standing Data'!$I$15:$I$46,0))))</f>
        <v>#N/A</v>
      </c>
      <c r="D19" s="42" t="e">
        <f>IF($C$3="Domestic",'Standing Data'!$H$15,IF($C$3="Unmetered",'Standing Data'!$H$38,INDEX('Standing Data'!$H$15:$H$46,MATCH(D$17,'Standing Data'!$I$15:$I$46,0))))</f>
        <v>#N/A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7341B-386A-4812-BAEB-08E7CFC9E47D}">
  <sheetPr codeName="Sheet5"/>
  <dimension ref="B2:J46"/>
  <sheetViews>
    <sheetView showGridLines="0" workbookViewId="0">
      <selection activeCell="D19" sqref="D19"/>
    </sheetView>
  </sheetViews>
  <sheetFormatPr defaultRowHeight="15" x14ac:dyDescent="0.25"/>
  <cols>
    <col min="2" max="2" width="13.140625" style="41" bestFit="1" customWidth="1"/>
    <col min="3" max="3" width="16.42578125" style="41" bestFit="1" customWidth="1"/>
    <col min="4" max="4" width="20" style="41" bestFit="1" customWidth="1"/>
    <col min="5" max="5" width="24.85546875" style="41" bestFit="1" customWidth="1"/>
    <col min="6" max="6" width="19.85546875" style="41" bestFit="1" customWidth="1"/>
    <col min="7" max="7" width="17.5703125" style="41" bestFit="1" customWidth="1"/>
    <col min="8" max="8" width="41.140625" style="41" bestFit="1" customWidth="1"/>
    <col min="9" max="9" width="77.140625" bestFit="1" customWidth="1"/>
  </cols>
  <sheetData>
    <row r="2" spans="2:10" x14ac:dyDescent="0.25">
      <c r="B2" s="61" t="s">
        <v>124</v>
      </c>
      <c r="C2" s="42" t="s">
        <v>110</v>
      </c>
    </row>
    <row r="3" spans="2:10" x14ac:dyDescent="0.25">
      <c r="B3" s="61" t="s">
        <v>125</v>
      </c>
      <c r="C3" s="42" t="s">
        <v>111</v>
      </c>
    </row>
    <row r="4" spans="2:10" x14ac:dyDescent="0.25">
      <c r="B4" s="61" t="s">
        <v>126</v>
      </c>
      <c r="C4" s="42" t="s">
        <v>177</v>
      </c>
    </row>
    <row r="8" spans="2:10" x14ac:dyDescent="0.25">
      <c r="B8" s="42" t="s">
        <v>116</v>
      </c>
      <c r="C8" s="62" t="s">
        <v>128</v>
      </c>
      <c r="D8" s="62" t="s">
        <v>139</v>
      </c>
      <c r="E8" s="42" t="s">
        <v>140</v>
      </c>
      <c r="F8" s="42" t="s">
        <v>136</v>
      </c>
    </row>
    <row r="9" spans="2:10" x14ac:dyDescent="0.25">
      <c r="B9" s="61" t="s">
        <v>118</v>
      </c>
      <c r="C9" s="42" t="s">
        <v>129</v>
      </c>
      <c r="D9" s="42" t="s">
        <v>115</v>
      </c>
      <c r="E9" s="63" t="s">
        <v>133</v>
      </c>
      <c r="F9" s="42" t="s">
        <v>137</v>
      </c>
    </row>
    <row r="10" spans="2:10" x14ac:dyDescent="0.25">
      <c r="B10" s="61" t="s">
        <v>117</v>
      </c>
      <c r="C10" s="42" t="s">
        <v>130</v>
      </c>
      <c r="D10" s="42" t="s">
        <v>132</v>
      </c>
      <c r="E10" s="63" t="s">
        <v>113</v>
      </c>
      <c r="F10" s="42" t="s">
        <v>138</v>
      </c>
    </row>
    <row r="11" spans="2:10" x14ac:dyDescent="0.25">
      <c r="B11" s="42" t="s">
        <v>127</v>
      </c>
      <c r="E11" s="42" t="s">
        <v>131</v>
      </c>
    </row>
    <row r="14" spans="2:10" x14ac:dyDescent="0.25">
      <c r="B14" s="42" t="s">
        <v>116</v>
      </c>
      <c r="C14" s="42" t="s">
        <v>128</v>
      </c>
      <c r="D14" s="42" t="s">
        <v>139</v>
      </c>
      <c r="E14" s="42" t="s">
        <v>140</v>
      </c>
      <c r="F14" s="42" t="s">
        <v>136</v>
      </c>
      <c r="G14" s="42" t="s">
        <v>141</v>
      </c>
      <c r="H14" s="42" t="s">
        <v>21</v>
      </c>
      <c r="I14" s="42" t="s">
        <v>169</v>
      </c>
    </row>
    <row r="15" spans="2:10" x14ac:dyDescent="0.25">
      <c r="B15" s="42" t="s">
        <v>118</v>
      </c>
      <c r="C15" s="42" t="s">
        <v>129</v>
      </c>
      <c r="D15" s="42" t="s">
        <v>115</v>
      </c>
      <c r="E15" s="42" t="s">
        <v>133</v>
      </c>
      <c r="F15" s="42" t="s">
        <v>137</v>
      </c>
      <c r="G15" s="42" t="s">
        <v>133</v>
      </c>
      <c r="H15" s="42" t="s">
        <v>32</v>
      </c>
      <c r="I15" s="39" t="str">
        <f>B15&amp;"_"&amp;C15&amp;"_"&amp;D15&amp;"_"&amp;E15&amp;"_"&amp;F15&amp;"_"&amp;G15</f>
        <v>LV_Non Half Hourly_Demand_Domestic_Final Demand_Domestic</v>
      </c>
      <c r="J15">
        <f>COUNTIF($I$15:$I$46,I15)</f>
        <v>1</v>
      </c>
    </row>
    <row r="16" spans="2:10" x14ac:dyDescent="0.25">
      <c r="B16" s="42" t="s">
        <v>118</v>
      </c>
      <c r="C16" s="42" t="s">
        <v>129</v>
      </c>
      <c r="D16" s="42" t="s">
        <v>115</v>
      </c>
      <c r="E16" s="42" t="s">
        <v>134</v>
      </c>
      <c r="F16" s="42" t="s">
        <v>137</v>
      </c>
      <c r="G16" s="42" t="s">
        <v>142</v>
      </c>
      <c r="H16" s="42" t="s">
        <v>36</v>
      </c>
      <c r="I16" s="39" t="str">
        <f t="shared" ref="I16:I46" si="0">B16&amp;"_"&amp;C16&amp;"_"&amp;D16&amp;"_"&amp;E16&amp;"_"&amp;F16&amp;"_"&amp;G16</f>
        <v>LV_Non Half Hourly_Demand_Domestic Related_Final Demand_No Band</v>
      </c>
      <c r="J16">
        <f t="shared" ref="J16:J46" si="1">COUNTIF($I$15:$I$46,I16)</f>
        <v>1</v>
      </c>
    </row>
    <row r="17" spans="2:10" x14ac:dyDescent="0.25">
      <c r="B17" s="42" t="s">
        <v>118</v>
      </c>
      <c r="C17" s="42" t="s">
        <v>129</v>
      </c>
      <c r="D17" s="42" t="s">
        <v>115</v>
      </c>
      <c r="E17" s="42" t="s">
        <v>113</v>
      </c>
      <c r="F17" s="42" t="s">
        <v>138</v>
      </c>
      <c r="G17" s="42" t="s">
        <v>138</v>
      </c>
      <c r="H17" s="42" t="s">
        <v>38</v>
      </c>
      <c r="I17" s="39" t="str">
        <f t="shared" si="0"/>
        <v>LV_Non Half Hourly_Demand_Non-Domestic_Non Final Demand_Non Final Demand</v>
      </c>
      <c r="J17">
        <f t="shared" si="1"/>
        <v>1</v>
      </c>
    </row>
    <row r="18" spans="2:10" x14ac:dyDescent="0.25">
      <c r="B18" s="42" t="s">
        <v>118</v>
      </c>
      <c r="C18" s="42" t="s">
        <v>129</v>
      </c>
      <c r="D18" s="42" t="s">
        <v>115</v>
      </c>
      <c r="E18" s="42" t="s">
        <v>113</v>
      </c>
      <c r="F18" s="42" t="s">
        <v>137</v>
      </c>
      <c r="G18" s="42">
        <v>1</v>
      </c>
      <c r="H18" s="42" t="s">
        <v>41</v>
      </c>
      <c r="I18" s="39" t="str">
        <f t="shared" si="0"/>
        <v>LV_Non Half Hourly_Demand_Non-Domestic_Final Demand_1</v>
      </c>
      <c r="J18">
        <f t="shared" si="1"/>
        <v>1</v>
      </c>
    </row>
    <row r="19" spans="2:10" x14ac:dyDescent="0.25">
      <c r="B19" s="42" t="s">
        <v>118</v>
      </c>
      <c r="C19" s="42" t="s">
        <v>129</v>
      </c>
      <c r="D19" s="42" t="s">
        <v>115</v>
      </c>
      <c r="E19" s="42" t="s">
        <v>113</v>
      </c>
      <c r="F19" s="42" t="s">
        <v>137</v>
      </c>
      <c r="G19" s="42">
        <v>2</v>
      </c>
      <c r="H19" s="42" t="s">
        <v>43</v>
      </c>
      <c r="I19" s="39" t="str">
        <f t="shared" si="0"/>
        <v>LV_Non Half Hourly_Demand_Non-Domestic_Final Demand_2</v>
      </c>
      <c r="J19">
        <f t="shared" si="1"/>
        <v>1</v>
      </c>
    </row>
    <row r="20" spans="2:10" x14ac:dyDescent="0.25">
      <c r="B20" s="42" t="s">
        <v>118</v>
      </c>
      <c r="C20" s="42" t="s">
        <v>129</v>
      </c>
      <c r="D20" s="42" t="s">
        <v>115</v>
      </c>
      <c r="E20" s="42" t="s">
        <v>113</v>
      </c>
      <c r="F20" s="42" t="s">
        <v>137</v>
      </c>
      <c r="G20" s="42">
        <v>3</v>
      </c>
      <c r="H20" s="42" t="s">
        <v>45</v>
      </c>
      <c r="I20" s="39" t="str">
        <f t="shared" si="0"/>
        <v>LV_Non Half Hourly_Demand_Non-Domestic_Final Demand_3</v>
      </c>
      <c r="J20">
        <f t="shared" si="1"/>
        <v>1</v>
      </c>
    </row>
    <row r="21" spans="2:10" x14ac:dyDescent="0.25">
      <c r="B21" s="42" t="s">
        <v>118</v>
      </c>
      <c r="C21" s="42" t="s">
        <v>129</v>
      </c>
      <c r="D21" s="42" t="s">
        <v>115</v>
      </c>
      <c r="E21" s="42" t="s">
        <v>113</v>
      </c>
      <c r="F21" s="42" t="s">
        <v>137</v>
      </c>
      <c r="G21" s="42">
        <v>4</v>
      </c>
      <c r="H21" s="42" t="s">
        <v>47</v>
      </c>
      <c r="I21" s="39" t="str">
        <f t="shared" si="0"/>
        <v>LV_Non Half Hourly_Demand_Non-Domestic_Final Demand_4</v>
      </c>
      <c r="J21">
        <f t="shared" si="1"/>
        <v>1</v>
      </c>
    </row>
    <row r="22" spans="2:10" x14ac:dyDescent="0.25">
      <c r="B22" s="42" t="s">
        <v>118</v>
      </c>
      <c r="C22" s="42" t="s">
        <v>129</v>
      </c>
      <c r="D22" s="42" t="s">
        <v>115</v>
      </c>
      <c r="E22" s="42" t="s">
        <v>135</v>
      </c>
      <c r="F22" s="42" t="s">
        <v>137</v>
      </c>
      <c r="G22" s="42" t="s">
        <v>142</v>
      </c>
      <c r="H22" s="42" t="s">
        <v>49</v>
      </c>
      <c r="I22" s="39" t="str">
        <f t="shared" si="0"/>
        <v>LV_Non Half Hourly_Demand_Non-Domestic Related_Final Demand_No Band</v>
      </c>
      <c r="J22">
        <f t="shared" si="1"/>
        <v>1</v>
      </c>
    </row>
    <row r="23" spans="2:10" x14ac:dyDescent="0.25">
      <c r="B23" s="42" t="s">
        <v>118</v>
      </c>
      <c r="C23" s="42" t="s">
        <v>130</v>
      </c>
      <c r="D23" s="42" t="s">
        <v>115</v>
      </c>
      <c r="E23" s="42" t="s">
        <v>113</v>
      </c>
      <c r="F23" s="42" t="s">
        <v>138</v>
      </c>
      <c r="G23" s="42" t="s">
        <v>138</v>
      </c>
      <c r="H23" s="42" t="s">
        <v>51</v>
      </c>
      <c r="I23" s="39" t="str">
        <f t="shared" si="0"/>
        <v>LV_Half Hourly_Demand_Non-Domestic_Non Final Demand_Non Final Demand</v>
      </c>
      <c r="J23">
        <f t="shared" si="1"/>
        <v>1</v>
      </c>
    </row>
    <row r="24" spans="2:10" x14ac:dyDescent="0.25">
      <c r="B24" s="42" t="s">
        <v>118</v>
      </c>
      <c r="C24" s="42" t="s">
        <v>130</v>
      </c>
      <c r="D24" s="42" t="s">
        <v>115</v>
      </c>
      <c r="E24" s="42" t="s">
        <v>113</v>
      </c>
      <c r="F24" s="42" t="s">
        <v>137</v>
      </c>
      <c r="G24" s="42">
        <v>1</v>
      </c>
      <c r="H24" s="42" t="s">
        <v>53</v>
      </c>
      <c r="I24" s="39" t="str">
        <f t="shared" si="0"/>
        <v>LV_Half Hourly_Demand_Non-Domestic_Final Demand_1</v>
      </c>
      <c r="J24">
        <f t="shared" si="1"/>
        <v>1</v>
      </c>
    </row>
    <row r="25" spans="2:10" x14ac:dyDescent="0.25">
      <c r="B25" s="42" t="s">
        <v>118</v>
      </c>
      <c r="C25" s="42" t="s">
        <v>130</v>
      </c>
      <c r="D25" s="42" t="s">
        <v>115</v>
      </c>
      <c r="E25" s="42" t="s">
        <v>113</v>
      </c>
      <c r="F25" s="42" t="s">
        <v>137</v>
      </c>
      <c r="G25" s="42">
        <v>2</v>
      </c>
      <c r="H25" s="42" t="s">
        <v>55</v>
      </c>
      <c r="I25" s="39" t="str">
        <f t="shared" si="0"/>
        <v>LV_Half Hourly_Demand_Non-Domestic_Final Demand_2</v>
      </c>
      <c r="J25">
        <f t="shared" si="1"/>
        <v>1</v>
      </c>
    </row>
    <row r="26" spans="2:10" x14ac:dyDescent="0.25">
      <c r="B26" s="42" t="s">
        <v>118</v>
      </c>
      <c r="C26" s="42" t="s">
        <v>130</v>
      </c>
      <c r="D26" s="42" t="s">
        <v>115</v>
      </c>
      <c r="E26" s="42" t="s">
        <v>113</v>
      </c>
      <c r="F26" s="42" t="s">
        <v>137</v>
      </c>
      <c r="G26" s="42">
        <v>3</v>
      </c>
      <c r="H26" s="42" t="s">
        <v>57</v>
      </c>
      <c r="I26" s="39" t="str">
        <f t="shared" si="0"/>
        <v>LV_Half Hourly_Demand_Non-Domestic_Final Demand_3</v>
      </c>
      <c r="J26">
        <f t="shared" si="1"/>
        <v>1</v>
      </c>
    </row>
    <row r="27" spans="2:10" x14ac:dyDescent="0.25">
      <c r="B27" s="42" t="s">
        <v>118</v>
      </c>
      <c r="C27" s="42" t="s">
        <v>130</v>
      </c>
      <c r="D27" s="42" t="s">
        <v>115</v>
      </c>
      <c r="E27" s="42" t="s">
        <v>113</v>
      </c>
      <c r="F27" s="42" t="s">
        <v>137</v>
      </c>
      <c r="G27" s="42">
        <v>4</v>
      </c>
      <c r="H27" s="42" t="s">
        <v>59</v>
      </c>
      <c r="I27" s="39" t="str">
        <f t="shared" si="0"/>
        <v>LV_Half Hourly_Demand_Non-Domestic_Final Demand_4</v>
      </c>
      <c r="J27">
        <f t="shared" si="1"/>
        <v>1</v>
      </c>
    </row>
    <row r="28" spans="2:10" x14ac:dyDescent="0.25">
      <c r="B28" s="42" t="s">
        <v>117</v>
      </c>
      <c r="C28" s="42" t="s">
        <v>130</v>
      </c>
      <c r="D28" s="42" t="s">
        <v>115</v>
      </c>
      <c r="E28" s="42" t="s">
        <v>113</v>
      </c>
      <c r="F28" s="42" t="s">
        <v>138</v>
      </c>
      <c r="G28" s="42" t="s">
        <v>138</v>
      </c>
      <c r="H28" s="42" t="s">
        <v>61</v>
      </c>
      <c r="I28" s="39" t="str">
        <f t="shared" si="0"/>
        <v>LV Sub_Half Hourly_Demand_Non-Domestic_Non Final Demand_Non Final Demand</v>
      </c>
      <c r="J28">
        <f t="shared" si="1"/>
        <v>1</v>
      </c>
    </row>
    <row r="29" spans="2:10" x14ac:dyDescent="0.25">
      <c r="B29" s="42" t="s">
        <v>117</v>
      </c>
      <c r="C29" s="42" t="s">
        <v>130</v>
      </c>
      <c r="D29" s="42" t="s">
        <v>115</v>
      </c>
      <c r="E29" s="42" t="s">
        <v>113</v>
      </c>
      <c r="F29" s="42" t="s">
        <v>137</v>
      </c>
      <c r="G29" s="42">
        <v>1</v>
      </c>
      <c r="H29" s="42" t="s">
        <v>63</v>
      </c>
      <c r="I29" s="39" t="str">
        <f t="shared" si="0"/>
        <v>LV Sub_Half Hourly_Demand_Non-Domestic_Final Demand_1</v>
      </c>
      <c r="J29">
        <f t="shared" si="1"/>
        <v>1</v>
      </c>
    </row>
    <row r="30" spans="2:10" x14ac:dyDescent="0.25">
      <c r="B30" s="42" t="s">
        <v>117</v>
      </c>
      <c r="C30" s="42" t="s">
        <v>130</v>
      </c>
      <c r="D30" s="42" t="s">
        <v>115</v>
      </c>
      <c r="E30" s="42" t="s">
        <v>113</v>
      </c>
      <c r="F30" s="42" t="s">
        <v>137</v>
      </c>
      <c r="G30" s="42">
        <v>2</v>
      </c>
      <c r="H30" s="42" t="s">
        <v>65</v>
      </c>
      <c r="I30" s="39" t="str">
        <f t="shared" si="0"/>
        <v>LV Sub_Half Hourly_Demand_Non-Domestic_Final Demand_2</v>
      </c>
      <c r="J30">
        <f t="shared" si="1"/>
        <v>1</v>
      </c>
    </row>
    <row r="31" spans="2:10" x14ac:dyDescent="0.25">
      <c r="B31" s="42" t="s">
        <v>117</v>
      </c>
      <c r="C31" s="42" t="s">
        <v>130</v>
      </c>
      <c r="D31" s="42" t="s">
        <v>115</v>
      </c>
      <c r="E31" s="42" t="s">
        <v>113</v>
      </c>
      <c r="F31" s="42" t="s">
        <v>137</v>
      </c>
      <c r="G31" s="42">
        <v>3</v>
      </c>
      <c r="H31" s="42" t="s">
        <v>67</v>
      </c>
      <c r="I31" s="39" t="str">
        <f t="shared" si="0"/>
        <v>LV Sub_Half Hourly_Demand_Non-Domestic_Final Demand_3</v>
      </c>
      <c r="J31">
        <f t="shared" si="1"/>
        <v>1</v>
      </c>
    </row>
    <row r="32" spans="2:10" x14ac:dyDescent="0.25">
      <c r="B32" s="42" t="s">
        <v>117</v>
      </c>
      <c r="C32" s="42" t="s">
        <v>130</v>
      </c>
      <c r="D32" s="42" t="s">
        <v>115</v>
      </c>
      <c r="E32" s="42" t="s">
        <v>113</v>
      </c>
      <c r="F32" s="42" t="s">
        <v>137</v>
      </c>
      <c r="G32" s="42">
        <v>4</v>
      </c>
      <c r="H32" s="42" t="s">
        <v>69</v>
      </c>
      <c r="I32" s="39" t="str">
        <f t="shared" si="0"/>
        <v>LV Sub_Half Hourly_Demand_Non-Domestic_Final Demand_4</v>
      </c>
      <c r="J32">
        <f t="shared" si="1"/>
        <v>1</v>
      </c>
    </row>
    <row r="33" spans="2:10" x14ac:dyDescent="0.25">
      <c r="B33" s="42" t="s">
        <v>127</v>
      </c>
      <c r="C33" s="42" t="s">
        <v>130</v>
      </c>
      <c r="D33" s="42" t="s">
        <v>115</v>
      </c>
      <c r="E33" s="42" t="s">
        <v>113</v>
      </c>
      <c r="F33" s="42" t="s">
        <v>138</v>
      </c>
      <c r="G33" s="42" t="s">
        <v>138</v>
      </c>
      <c r="H33" s="42" t="s">
        <v>71</v>
      </c>
      <c r="I33" s="39" t="str">
        <f t="shared" si="0"/>
        <v>HV_Half Hourly_Demand_Non-Domestic_Non Final Demand_Non Final Demand</v>
      </c>
      <c r="J33">
        <f t="shared" si="1"/>
        <v>1</v>
      </c>
    </row>
    <row r="34" spans="2:10" x14ac:dyDescent="0.25">
      <c r="B34" s="42" t="s">
        <v>127</v>
      </c>
      <c r="C34" s="42" t="s">
        <v>130</v>
      </c>
      <c r="D34" s="42" t="s">
        <v>115</v>
      </c>
      <c r="E34" s="42" t="s">
        <v>113</v>
      </c>
      <c r="F34" s="42" t="s">
        <v>137</v>
      </c>
      <c r="G34" s="42">
        <v>1</v>
      </c>
      <c r="H34" s="42" t="s">
        <v>73</v>
      </c>
      <c r="I34" s="39" t="str">
        <f t="shared" si="0"/>
        <v>HV_Half Hourly_Demand_Non-Domestic_Final Demand_1</v>
      </c>
      <c r="J34">
        <f t="shared" si="1"/>
        <v>1</v>
      </c>
    </row>
    <row r="35" spans="2:10" x14ac:dyDescent="0.25">
      <c r="B35" s="42" t="s">
        <v>127</v>
      </c>
      <c r="C35" s="42" t="s">
        <v>130</v>
      </c>
      <c r="D35" s="42" t="s">
        <v>115</v>
      </c>
      <c r="E35" s="42" t="s">
        <v>113</v>
      </c>
      <c r="F35" s="42" t="s">
        <v>137</v>
      </c>
      <c r="G35" s="42">
        <v>2</v>
      </c>
      <c r="H35" s="42" t="s">
        <v>75</v>
      </c>
      <c r="I35" s="39" t="str">
        <f t="shared" si="0"/>
        <v>HV_Half Hourly_Demand_Non-Domestic_Final Demand_2</v>
      </c>
      <c r="J35">
        <f t="shared" si="1"/>
        <v>1</v>
      </c>
    </row>
    <row r="36" spans="2:10" x14ac:dyDescent="0.25">
      <c r="B36" s="42" t="s">
        <v>127</v>
      </c>
      <c r="C36" s="42" t="s">
        <v>130</v>
      </c>
      <c r="D36" s="42" t="s">
        <v>115</v>
      </c>
      <c r="E36" s="42" t="s">
        <v>113</v>
      </c>
      <c r="F36" s="42" t="s">
        <v>137</v>
      </c>
      <c r="G36" s="42">
        <v>3</v>
      </c>
      <c r="H36" s="42" t="s">
        <v>77</v>
      </c>
      <c r="I36" s="39" t="str">
        <f t="shared" si="0"/>
        <v>HV_Half Hourly_Demand_Non-Domestic_Final Demand_3</v>
      </c>
      <c r="J36">
        <f t="shared" si="1"/>
        <v>1</v>
      </c>
    </row>
    <row r="37" spans="2:10" x14ac:dyDescent="0.25">
      <c r="B37" s="42" t="s">
        <v>127</v>
      </c>
      <c r="C37" s="42" t="s">
        <v>130</v>
      </c>
      <c r="D37" s="42" t="s">
        <v>115</v>
      </c>
      <c r="E37" s="42" t="s">
        <v>113</v>
      </c>
      <c r="F37" s="42" t="s">
        <v>137</v>
      </c>
      <c r="G37" s="42">
        <v>4</v>
      </c>
      <c r="H37" s="42" t="s">
        <v>79</v>
      </c>
      <c r="I37" s="39" t="str">
        <f t="shared" si="0"/>
        <v>HV_Half Hourly_Demand_Non-Domestic_Final Demand_4</v>
      </c>
      <c r="J37">
        <f t="shared" si="1"/>
        <v>1</v>
      </c>
    </row>
    <row r="38" spans="2:10" x14ac:dyDescent="0.25">
      <c r="B38" s="42" t="s">
        <v>118</v>
      </c>
      <c r="C38" s="42" t="s">
        <v>131</v>
      </c>
      <c r="D38" s="42" t="s">
        <v>131</v>
      </c>
      <c r="E38" s="42" t="s">
        <v>131</v>
      </c>
      <c r="F38" s="42" t="s">
        <v>137</v>
      </c>
      <c r="G38" s="42" t="s">
        <v>131</v>
      </c>
      <c r="H38" s="42" t="s">
        <v>81</v>
      </c>
      <c r="I38" s="39" t="str">
        <f t="shared" si="0"/>
        <v>LV_Unmetered_Unmetered_Unmetered_Final Demand_Unmetered</v>
      </c>
      <c r="J38">
        <f t="shared" si="1"/>
        <v>1</v>
      </c>
    </row>
    <row r="39" spans="2:10" x14ac:dyDescent="0.25">
      <c r="B39" s="42" t="s">
        <v>118</v>
      </c>
      <c r="C39" s="42" t="s">
        <v>129</v>
      </c>
      <c r="D39" s="42" t="s">
        <v>132</v>
      </c>
      <c r="E39" s="42" t="s">
        <v>113</v>
      </c>
      <c r="F39" s="42" t="s">
        <v>132</v>
      </c>
      <c r="G39" s="42" t="s">
        <v>132</v>
      </c>
      <c r="H39" s="42" t="s">
        <v>84</v>
      </c>
      <c r="I39" s="39" t="str">
        <f t="shared" si="0"/>
        <v>LV_Non Half Hourly_Generation_Non-Domestic_Generation_Generation</v>
      </c>
      <c r="J39">
        <f t="shared" si="1"/>
        <v>1</v>
      </c>
    </row>
    <row r="40" spans="2:10" x14ac:dyDescent="0.25">
      <c r="B40" s="42" t="s">
        <v>117</v>
      </c>
      <c r="C40" s="42" t="s">
        <v>129</v>
      </c>
      <c r="D40" s="42" t="s">
        <v>132</v>
      </c>
      <c r="E40" s="42" t="s">
        <v>113</v>
      </c>
      <c r="F40" s="42" t="s">
        <v>132</v>
      </c>
      <c r="G40" s="42" t="s">
        <v>132</v>
      </c>
      <c r="H40" s="42" t="s">
        <v>86</v>
      </c>
      <c r="I40" s="39" t="str">
        <f t="shared" si="0"/>
        <v>LV Sub_Non Half Hourly_Generation_Non-Domestic_Generation_Generation</v>
      </c>
      <c r="J40">
        <f t="shared" si="1"/>
        <v>1</v>
      </c>
    </row>
    <row r="41" spans="2:10" x14ac:dyDescent="0.25">
      <c r="B41" s="42" t="s">
        <v>118</v>
      </c>
      <c r="C41" s="42" t="s">
        <v>130</v>
      </c>
      <c r="D41" s="42" t="s">
        <v>132</v>
      </c>
      <c r="E41" s="42" t="s">
        <v>113</v>
      </c>
      <c r="F41" s="42" t="s">
        <v>132</v>
      </c>
      <c r="G41" s="42" t="s">
        <v>132</v>
      </c>
      <c r="H41" s="42" t="s">
        <v>88</v>
      </c>
      <c r="I41" s="39" t="str">
        <f t="shared" si="0"/>
        <v>LV_Half Hourly_Generation_Non-Domestic_Generation_Generation</v>
      </c>
      <c r="J41">
        <f t="shared" si="1"/>
        <v>1</v>
      </c>
    </row>
    <row r="42" spans="2:10" x14ac:dyDescent="0.25">
      <c r="B42" s="42" t="s">
        <v>118</v>
      </c>
      <c r="C42" s="42" t="s">
        <v>130</v>
      </c>
      <c r="D42" s="42" t="s">
        <v>143</v>
      </c>
      <c r="E42" s="42" t="s">
        <v>113</v>
      </c>
      <c r="F42" s="42" t="s">
        <v>132</v>
      </c>
      <c r="G42" s="42" t="s">
        <v>132</v>
      </c>
      <c r="H42" s="42" t="s">
        <v>90</v>
      </c>
      <c r="I42" s="39" t="str">
        <f t="shared" si="0"/>
        <v>LV_Half Hourly_Generation No RP_Non-Domestic_Generation_Generation</v>
      </c>
      <c r="J42">
        <f t="shared" si="1"/>
        <v>1</v>
      </c>
    </row>
    <row r="43" spans="2:10" x14ac:dyDescent="0.25">
      <c r="B43" s="42" t="s">
        <v>117</v>
      </c>
      <c r="C43" s="42" t="s">
        <v>130</v>
      </c>
      <c r="D43" s="42" t="s">
        <v>132</v>
      </c>
      <c r="E43" s="42" t="s">
        <v>113</v>
      </c>
      <c r="F43" s="42" t="s">
        <v>132</v>
      </c>
      <c r="G43" s="42" t="s">
        <v>132</v>
      </c>
      <c r="H43" s="42" t="s">
        <v>92</v>
      </c>
      <c r="I43" s="39" t="str">
        <f t="shared" si="0"/>
        <v>LV Sub_Half Hourly_Generation_Non-Domestic_Generation_Generation</v>
      </c>
      <c r="J43">
        <f t="shared" si="1"/>
        <v>1</v>
      </c>
    </row>
    <row r="44" spans="2:10" x14ac:dyDescent="0.25">
      <c r="B44" s="42" t="s">
        <v>117</v>
      </c>
      <c r="C44" s="42" t="s">
        <v>130</v>
      </c>
      <c r="D44" s="42" t="s">
        <v>143</v>
      </c>
      <c r="E44" s="42" t="s">
        <v>113</v>
      </c>
      <c r="F44" s="42" t="s">
        <v>132</v>
      </c>
      <c r="G44" s="42" t="s">
        <v>132</v>
      </c>
      <c r="H44" s="42" t="s">
        <v>94</v>
      </c>
      <c r="I44" s="39" t="str">
        <f t="shared" si="0"/>
        <v>LV Sub_Half Hourly_Generation No RP_Non-Domestic_Generation_Generation</v>
      </c>
      <c r="J44">
        <f t="shared" si="1"/>
        <v>1</v>
      </c>
    </row>
    <row r="45" spans="2:10" x14ac:dyDescent="0.25">
      <c r="B45" s="42" t="s">
        <v>127</v>
      </c>
      <c r="C45" s="42" t="s">
        <v>130</v>
      </c>
      <c r="D45" s="42" t="s">
        <v>132</v>
      </c>
      <c r="E45" s="42" t="s">
        <v>113</v>
      </c>
      <c r="F45" s="42" t="s">
        <v>132</v>
      </c>
      <c r="G45" s="42" t="s">
        <v>132</v>
      </c>
      <c r="H45" s="42" t="s">
        <v>96</v>
      </c>
      <c r="I45" s="39" t="str">
        <f t="shared" si="0"/>
        <v>HV_Half Hourly_Generation_Non-Domestic_Generation_Generation</v>
      </c>
      <c r="J45">
        <f t="shared" si="1"/>
        <v>1</v>
      </c>
    </row>
    <row r="46" spans="2:10" x14ac:dyDescent="0.25">
      <c r="B46" s="42" t="s">
        <v>127</v>
      </c>
      <c r="C46" s="42" t="s">
        <v>130</v>
      </c>
      <c r="D46" s="42" t="s">
        <v>143</v>
      </c>
      <c r="E46" s="42" t="s">
        <v>113</v>
      </c>
      <c r="F46" s="42" t="s">
        <v>132</v>
      </c>
      <c r="G46" s="42" t="s">
        <v>132</v>
      </c>
      <c r="H46" s="42" t="s">
        <v>98</v>
      </c>
      <c r="I46" s="39" t="str">
        <f t="shared" si="0"/>
        <v>HV_Half Hourly_Generation No RP_Non-Domestic_Generation_Generation</v>
      </c>
      <c r="J46">
        <f t="shared" si="1"/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DFB63-F636-4CDF-AE16-B54260E6E72A}">
  <sheetPr codeName="Sheet6">
    <pageSetUpPr fitToPage="1"/>
  </sheetPr>
  <dimension ref="A1:L43"/>
  <sheetViews>
    <sheetView zoomScaleNormal="100" zoomScaleSheetLayoutView="100" workbookViewId="0">
      <selection activeCell="D19" sqref="D19"/>
    </sheetView>
  </sheetViews>
  <sheetFormatPr defaultColWidth="9.140625" defaultRowHeight="27.75" customHeight="1" x14ac:dyDescent="0.3"/>
  <cols>
    <col min="1" max="1" width="49" style="3" bestFit="1" customWidth="1"/>
    <col min="2" max="2" width="17.5703125" style="35" customWidth="1"/>
    <col min="3" max="3" width="7.5703125" style="3" customWidth="1"/>
    <col min="4" max="4" width="17.5703125" style="3" customWidth="1"/>
    <col min="5" max="7" width="17.5703125" style="35" customWidth="1"/>
    <col min="8" max="9" width="17.5703125" style="36" customWidth="1"/>
    <col min="10" max="10" width="17.5703125" style="37" customWidth="1"/>
    <col min="11" max="11" width="17.5703125" style="38" customWidth="1"/>
    <col min="12" max="12" width="1.42578125" style="4" customWidth="1"/>
    <col min="13" max="16384" width="9.140625" style="3"/>
  </cols>
  <sheetData>
    <row r="1" spans="1:12" ht="27.75" customHeight="1" x14ac:dyDescent="0.25">
      <c r="A1" s="1" t="s">
        <v>0</v>
      </c>
      <c r="B1" s="135"/>
      <c r="C1" s="136"/>
      <c r="D1" s="136"/>
      <c r="E1" s="137"/>
      <c r="F1" s="137"/>
      <c r="G1" s="137"/>
      <c r="H1" s="137"/>
      <c r="I1" s="137"/>
      <c r="J1" s="137"/>
      <c r="K1" s="137"/>
      <c r="L1" s="2"/>
    </row>
    <row r="2" spans="1:12" ht="27" customHeight="1" x14ac:dyDescent="0.3">
      <c r="A2" s="138" t="str">
        <f>[1]Overview!B4&amp; " - Effective from "&amp;[1]Overview!D4&amp;" - "&amp;[1]Overview!E4&amp;" LV and HV charges"</f>
        <v>Northern Powergrid (Northeast) Plc - Effective from 1 April 2025 - Final LV and HV charges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2" s="7" customFormat="1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 ht="27" customHeight="1" x14ac:dyDescent="0.3">
      <c r="A4" s="138" t="s">
        <v>1</v>
      </c>
      <c r="B4" s="138"/>
      <c r="C4" s="138"/>
      <c r="D4" s="138"/>
      <c r="E4" s="138"/>
      <c r="F4" s="5"/>
      <c r="G4" s="138" t="s">
        <v>2</v>
      </c>
      <c r="H4" s="138"/>
      <c r="I4" s="138"/>
      <c r="J4" s="138"/>
      <c r="K4" s="138"/>
    </row>
    <row r="5" spans="1:12" ht="28.5" customHeight="1" x14ac:dyDescent="0.25">
      <c r="A5" s="8" t="s">
        <v>3</v>
      </c>
      <c r="B5" s="9" t="s">
        <v>4</v>
      </c>
      <c r="C5" s="131" t="s">
        <v>5</v>
      </c>
      <c r="D5" s="132"/>
      <c r="E5" s="10" t="s">
        <v>6</v>
      </c>
      <c r="F5" s="5"/>
      <c r="G5" s="133"/>
      <c r="H5" s="134"/>
      <c r="I5" s="11" t="s">
        <v>7</v>
      </c>
      <c r="J5" s="12" t="s">
        <v>8</v>
      </c>
      <c r="K5" s="10" t="s">
        <v>6</v>
      </c>
      <c r="L5" s="5"/>
    </row>
    <row r="6" spans="1:12" ht="65.25" customHeight="1" x14ac:dyDescent="0.25">
      <c r="A6" s="13" t="s">
        <v>9</v>
      </c>
      <c r="B6" s="14" t="s">
        <v>10</v>
      </c>
      <c r="C6" s="143" t="s">
        <v>11</v>
      </c>
      <c r="D6" s="143"/>
      <c r="E6" s="14" t="s">
        <v>12</v>
      </c>
      <c r="F6" s="5"/>
      <c r="G6" s="144" t="s">
        <v>13</v>
      </c>
      <c r="H6" s="144"/>
      <c r="I6" s="14" t="s">
        <v>10</v>
      </c>
      <c r="J6" s="15" t="s">
        <v>11</v>
      </c>
      <c r="K6" s="15" t="s">
        <v>12</v>
      </c>
      <c r="L6" s="5"/>
    </row>
    <row r="7" spans="1:12" ht="65.25" customHeight="1" x14ac:dyDescent="0.25">
      <c r="A7" s="13" t="s">
        <v>14</v>
      </c>
      <c r="B7" s="17">
        <v>0</v>
      </c>
      <c r="C7" s="145">
        <v>0</v>
      </c>
      <c r="D7" s="146"/>
      <c r="E7" s="14" t="s">
        <v>15</v>
      </c>
      <c r="F7" s="5"/>
      <c r="G7" s="144" t="s">
        <v>16</v>
      </c>
      <c r="H7" s="144"/>
      <c r="I7" s="17">
        <v>0</v>
      </c>
      <c r="J7" s="15" t="s">
        <v>17</v>
      </c>
      <c r="K7" s="15" t="s">
        <v>12</v>
      </c>
      <c r="L7" s="5"/>
    </row>
    <row r="8" spans="1:12" ht="65.25" customHeight="1" x14ac:dyDescent="0.25">
      <c r="A8" s="16" t="s">
        <v>18</v>
      </c>
      <c r="B8" s="140" t="s">
        <v>19</v>
      </c>
      <c r="C8" s="141"/>
      <c r="D8" s="141"/>
      <c r="E8" s="142"/>
      <c r="F8" s="5"/>
      <c r="G8" s="144" t="s">
        <v>20</v>
      </c>
      <c r="H8" s="144"/>
      <c r="I8" s="17">
        <v>0</v>
      </c>
      <c r="J8" s="17">
        <v>0</v>
      </c>
      <c r="K8" s="15" t="s">
        <v>15</v>
      </c>
      <c r="L8" s="5"/>
    </row>
    <row r="9" spans="1:12" s="7" customFormat="1" ht="27" customHeight="1" x14ac:dyDescent="0.3">
      <c r="A9" s="5"/>
      <c r="B9" s="5"/>
      <c r="C9" s="5"/>
      <c r="D9" s="5"/>
      <c r="E9" s="5"/>
      <c r="F9" s="5"/>
      <c r="G9" s="139" t="s">
        <v>18</v>
      </c>
      <c r="H9" s="139"/>
      <c r="I9" s="140" t="s">
        <v>19</v>
      </c>
      <c r="J9" s="141"/>
      <c r="K9" s="142"/>
      <c r="L9" s="6"/>
    </row>
    <row r="10" spans="1:12" s="7" customFormat="1" ht="18.75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6"/>
    </row>
    <row r="11" spans="1:12" ht="78.75" customHeight="1" x14ac:dyDescent="0.3">
      <c r="A11" s="18" t="s">
        <v>21</v>
      </c>
      <c r="B11" s="19" t="s">
        <v>22</v>
      </c>
      <c r="C11" s="19" t="s">
        <v>23</v>
      </c>
      <c r="D11" s="20" t="s">
        <v>24</v>
      </c>
      <c r="E11" s="20" t="s">
        <v>25</v>
      </c>
      <c r="F11" s="20" t="s">
        <v>26</v>
      </c>
      <c r="G11" s="19" t="s">
        <v>27</v>
      </c>
      <c r="H11" s="19" t="s">
        <v>28</v>
      </c>
      <c r="I11" s="18" t="s">
        <v>29</v>
      </c>
      <c r="J11" s="19" t="s">
        <v>30</v>
      </c>
      <c r="K11" s="19" t="s">
        <v>31</v>
      </c>
    </row>
    <row r="12" spans="1:12" ht="32.25" customHeight="1" x14ac:dyDescent="0.3">
      <c r="A12" s="21" t="s">
        <v>32</v>
      </c>
      <c r="B12" s="22" t="s">
        <v>33</v>
      </c>
      <c r="C12" s="23" t="s">
        <v>34</v>
      </c>
      <c r="D12" s="24">
        <v>9.5679999999999996</v>
      </c>
      <c r="E12" s="25">
        <v>1.59</v>
      </c>
      <c r="F12" s="26">
        <v>0.311</v>
      </c>
      <c r="G12" s="27">
        <v>18.12</v>
      </c>
      <c r="H12" s="28">
        <v>0</v>
      </c>
      <c r="I12" s="28">
        <v>0</v>
      </c>
      <c r="J12" s="29">
        <v>0</v>
      </c>
      <c r="K12" s="22" t="s">
        <v>35</v>
      </c>
    </row>
    <row r="13" spans="1:12" ht="32.25" customHeight="1" x14ac:dyDescent="0.3">
      <c r="A13" s="21" t="s">
        <v>36</v>
      </c>
      <c r="B13" s="22" t="s">
        <v>37</v>
      </c>
      <c r="C13" s="23">
        <v>2</v>
      </c>
      <c r="D13" s="24">
        <v>9.5679999999999996</v>
      </c>
      <c r="E13" s="25">
        <v>1.59</v>
      </c>
      <c r="F13" s="26">
        <v>0.311</v>
      </c>
      <c r="G13" s="28">
        <v>0</v>
      </c>
      <c r="H13" s="28">
        <v>0</v>
      </c>
      <c r="I13" s="28">
        <v>0</v>
      </c>
      <c r="J13" s="29">
        <v>0</v>
      </c>
      <c r="K13" s="22"/>
    </row>
    <row r="14" spans="1:12" ht="32.25" customHeight="1" x14ac:dyDescent="0.3">
      <c r="A14" s="21" t="s">
        <v>38</v>
      </c>
      <c r="B14" s="22" t="s">
        <v>39</v>
      </c>
      <c r="C14" s="23" t="s">
        <v>40</v>
      </c>
      <c r="D14" s="24">
        <v>10.975</v>
      </c>
      <c r="E14" s="25">
        <v>1.8240000000000001</v>
      </c>
      <c r="F14" s="26">
        <v>0.35699999999999998</v>
      </c>
      <c r="G14" s="27">
        <v>15.09</v>
      </c>
      <c r="H14" s="28">
        <v>0</v>
      </c>
      <c r="I14" s="28">
        <v>0</v>
      </c>
      <c r="J14" s="29">
        <v>0</v>
      </c>
      <c r="K14" s="22"/>
    </row>
    <row r="15" spans="1:12" ht="32.25" customHeight="1" x14ac:dyDescent="0.3">
      <c r="A15" s="21" t="s">
        <v>41</v>
      </c>
      <c r="B15" s="22" t="s">
        <v>42</v>
      </c>
      <c r="C15" s="23" t="s">
        <v>40</v>
      </c>
      <c r="D15" s="24">
        <v>10.975</v>
      </c>
      <c r="E15" s="25">
        <v>1.8240000000000001</v>
      </c>
      <c r="F15" s="26">
        <v>0.35699999999999998</v>
      </c>
      <c r="G15" s="27">
        <v>16.73</v>
      </c>
      <c r="H15" s="28">
        <v>0</v>
      </c>
      <c r="I15" s="28">
        <v>0</v>
      </c>
      <c r="J15" s="29">
        <v>0</v>
      </c>
      <c r="K15" s="22"/>
    </row>
    <row r="16" spans="1:12" ht="32.25" customHeight="1" x14ac:dyDescent="0.3">
      <c r="A16" s="21" t="s">
        <v>43</v>
      </c>
      <c r="B16" s="22" t="s">
        <v>44</v>
      </c>
      <c r="C16" s="23" t="s">
        <v>40</v>
      </c>
      <c r="D16" s="24">
        <v>10.975</v>
      </c>
      <c r="E16" s="25">
        <v>1.8240000000000001</v>
      </c>
      <c r="F16" s="26">
        <v>0.35699999999999998</v>
      </c>
      <c r="G16" s="27">
        <v>19.72</v>
      </c>
      <c r="H16" s="28">
        <v>0</v>
      </c>
      <c r="I16" s="28">
        <v>0</v>
      </c>
      <c r="J16" s="29">
        <v>0</v>
      </c>
      <c r="K16" s="22"/>
    </row>
    <row r="17" spans="1:11" ht="32.25" customHeight="1" x14ac:dyDescent="0.3">
      <c r="A17" s="21" t="s">
        <v>45</v>
      </c>
      <c r="B17" s="22" t="s">
        <v>46</v>
      </c>
      <c r="C17" s="23" t="s">
        <v>40</v>
      </c>
      <c r="D17" s="24">
        <v>10.975</v>
      </c>
      <c r="E17" s="25">
        <v>1.8240000000000001</v>
      </c>
      <c r="F17" s="26">
        <v>0.35699999999999998</v>
      </c>
      <c r="G17" s="27">
        <v>25.57</v>
      </c>
      <c r="H17" s="28">
        <v>0</v>
      </c>
      <c r="I17" s="28">
        <v>0</v>
      </c>
      <c r="J17" s="29">
        <v>0</v>
      </c>
      <c r="K17" s="22"/>
    </row>
    <row r="18" spans="1:11" ht="32.25" customHeight="1" x14ac:dyDescent="0.3">
      <c r="A18" s="21" t="s">
        <v>47</v>
      </c>
      <c r="B18" s="22" t="s">
        <v>48</v>
      </c>
      <c r="C18" s="23" t="s">
        <v>40</v>
      </c>
      <c r="D18" s="24">
        <v>10.975</v>
      </c>
      <c r="E18" s="25">
        <v>1.8240000000000001</v>
      </c>
      <c r="F18" s="26">
        <v>0.35699999999999998</v>
      </c>
      <c r="G18" s="27">
        <v>43.33</v>
      </c>
      <c r="H18" s="28">
        <v>0</v>
      </c>
      <c r="I18" s="28">
        <v>0</v>
      </c>
      <c r="J18" s="29">
        <v>0</v>
      </c>
      <c r="K18" s="22"/>
    </row>
    <row r="19" spans="1:11" ht="32.25" customHeight="1" x14ac:dyDescent="0.3">
      <c r="A19" s="21" t="s">
        <v>49</v>
      </c>
      <c r="B19" s="22" t="s">
        <v>50</v>
      </c>
      <c r="C19" s="23">
        <v>4</v>
      </c>
      <c r="D19" s="24">
        <v>10.975</v>
      </c>
      <c r="E19" s="25">
        <v>1.8240000000000001</v>
      </c>
      <c r="F19" s="26">
        <v>0.35699999999999998</v>
      </c>
      <c r="G19" s="28">
        <v>0</v>
      </c>
      <c r="H19" s="28">
        <v>0</v>
      </c>
      <c r="I19" s="28">
        <v>0</v>
      </c>
      <c r="J19" s="29">
        <v>0</v>
      </c>
      <c r="K19" s="22"/>
    </row>
    <row r="20" spans="1:11" ht="32.25" customHeight="1" x14ac:dyDescent="0.3">
      <c r="A20" s="21" t="s">
        <v>51</v>
      </c>
      <c r="B20" s="22" t="s">
        <v>52</v>
      </c>
      <c r="C20" s="23">
        <v>0</v>
      </c>
      <c r="D20" s="24">
        <v>7.1180000000000003</v>
      </c>
      <c r="E20" s="25">
        <v>1.153</v>
      </c>
      <c r="F20" s="26">
        <v>0.222</v>
      </c>
      <c r="G20" s="27">
        <v>15.88</v>
      </c>
      <c r="H20" s="27">
        <v>5.23</v>
      </c>
      <c r="I20" s="30">
        <v>5.23</v>
      </c>
      <c r="J20" s="31">
        <v>0.14599999999999999</v>
      </c>
      <c r="K20" s="22"/>
    </row>
    <row r="21" spans="1:11" ht="32.25" customHeight="1" x14ac:dyDescent="0.3">
      <c r="A21" s="21" t="s">
        <v>53</v>
      </c>
      <c r="B21" s="22" t="s">
        <v>54</v>
      </c>
      <c r="C21" s="23">
        <v>0</v>
      </c>
      <c r="D21" s="24">
        <v>7.1180000000000003</v>
      </c>
      <c r="E21" s="25">
        <v>1.153</v>
      </c>
      <c r="F21" s="26">
        <v>0.222</v>
      </c>
      <c r="G21" s="27">
        <v>62.53</v>
      </c>
      <c r="H21" s="27">
        <v>5.23</v>
      </c>
      <c r="I21" s="30">
        <v>5.23</v>
      </c>
      <c r="J21" s="31">
        <v>0.14599999999999999</v>
      </c>
      <c r="K21" s="22"/>
    </row>
    <row r="22" spans="1:11" ht="32.25" customHeight="1" x14ac:dyDescent="0.3">
      <c r="A22" s="21" t="s">
        <v>55</v>
      </c>
      <c r="B22" s="22" t="s">
        <v>56</v>
      </c>
      <c r="C22" s="23">
        <v>0</v>
      </c>
      <c r="D22" s="24">
        <v>7.1180000000000003</v>
      </c>
      <c r="E22" s="25">
        <v>1.153</v>
      </c>
      <c r="F22" s="26">
        <v>0.222</v>
      </c>
      <c r="G22" s="27">
        <v>117.29</v>
      </c>
      <c r="H22" s="27">
        <v>5.23</v>
      </c>
      <c r="I22" s="30">
        <v>5.23</v>
      </c>
      <c r="J22" s="31">
        <v>0.14599999999999999</v>
      </c>
      <c r="K22" s="22"/>
    </row>
    <row r="23" spans="1:11" ht="32.25" customHeight="1" x14ac:dyDescent="0.3">
      <c r="A23" s="21" t="s">
        <v>57</v>
      </c>
      <c r="B23" s="22" t="s">
        <v>58</v>
      </c>
      <c r="C23" s="23">
        <v>0</v>
      </c>
      <c r="D23" s="24">
        <v>7.1180000000000003</v>
      </c>
      <c r="E23" s="25">
        <v>1.153</v>
      </c>
      <c r="F23" s="26">
        <v>0.222</v>
      </c>
      <c r="G23" s="27">
        <v>172.72</v>
      </c>
      <c r="H23" s="27">
        <v>5.23</v>
      </c>
      <c r="I23" s="30">
        <v>5.23</v>
      </c>
      <c r="J23" s="31">
        <v>0.14599999999999999</v>
      </c>
      <c r="K23" s="22"/>
    </row>
    <row r="24" spans="1:11" ht="32.25" customHeight="1" x14ac:dyDescent="0.3">
      <c r="A24" s="21" t="s">
        <v>59</v>
      </c>
      <c r="B24" s="22" t="s">
        <v>60</v>
      </c>
      <c r="C24" s="23">
        <v>0</v>
      </c>
      <c r="D24" s="24">
        <v>7.1180000000000003</v>
      </c>
      <c r="E24" s="25">
        <v>1.153</v>
      </c>
      <c r="F24" s="26">
        <v>0.222</v>
      </c>
      <c r="G24" s="27">
        <v>434.61</v>
      </c>
      <c r="H24" s="27">
        <v>5.23</v>
      </c>
      <c r="I24" s="30">
        <v>5.23</v>
      </c>
      <c r="J24" s="31">
        <v>0.14599999999999999</v>
      </c>
      <c r="K24" s="22"/>
    </row>
    <row r="25" spans="1:11" ht="32.25" customHeight="1" x14ac:dyDescent="0.3">
      <c r="A25" s="21" t="s">
        <v>61</v>
      </c>
      <c r="B25" s="22" t="s">
        <v>62</v>
      </c>
      <c r="C25" s="23">
        <v>0</v>
      </c>
      <c r="D25" s="24">
        <v>3.9279999999999999</v>
      </c>
      <c r="E25" s="25">
        <v>0.58799999999999997</v>
      </c>
      <c r="F25" s="26">
        <v>0.107</v>
      </c>
      <c r="G25" s="27">
        <v>15.88</v>
      </c>
      <c r="H25" s="27">
        <v>4.87</v>
      </c>
      <c r="I25" s="30">
        <v>4.87</v>
      </c>
      <c r="J25" s="31">
        <v>6.9000000000000006E-2</v>
      </c>
      <c r="K25" s="22"/>
    </row>
    <row r="26" spans="1:11" ht="32.25" customHeight="1" x14ac:dyDescent="0.3">
      <c r="A26" s="21" t="s">
        <v>63</v>
      </c>
      <c r="B26" s="22" t="s">
        <v>64</v>
      </c>
      <c r="C26" s="23">
        <v>0</v>
      </c>
      <c r="D26" s="24">
        <v>3.9279999999999999</v>
      </c>
      <c r="E26" s="25">
        <v>0.58799999999999997</v>
      </c>
      <c r="F26" s="26">
        <v>0.107</v>
      </c>
      <c r="G26" s="27">
        <v>62.53</v>
      </c>
      <c r="H26" s="27">
        <v>4.87</v>
      </c>
      <c r="I26" s="30">
        <v>4.87</v>
      </c>
      <c r="J26" s="31">
        <v>6.9000000000000006E-2</v>
      </c>
      <c r="K26" s="22"/>
    </row>
    <row r="27" spans="1:11" ht="32.25" customHeight="1" x14ac:dyDescent="0.3">
      <c r="A27" s="21" t="s">
        <v>65</v>
      </c>
      <c r="B27" s="22" t="s">
        <v>66</v>
      </c>
      <c r="C27" s="23">
        <v>0</v>
      </c>
      <c r="D27" s="24">
        <v>3.9279999999999999</v>
      </c>
      <c r="E27" s="25">
        <v>0.58799999999999997</v>
      </c>
      <c r="F27" s="26">
        <v>0.107</v>
      </c>
      <c r="G27" s="27">
        <v>117.29</v>
      </c>
      <c r="H27" s="27">
        <v>4.87</v>
      </c>
      <c r="I27" s="30">
        <v>4.87</v>
      </c>
      <c r="J27" s="31">
        <v>6.9000000000000006E-2</v>
      </c>
      <c r="K27" s="22"/>
    </row>
    <row r="28" spans="1:11" ht="27.75" customHeight="1" x14ac:dyDescent="0.3">
      <c r="A28" s="21" t="s">
        <v>67</v>
      </c>
      <c r="B28" s="22" t="s">
        <v>68</v>
      </c>
      <c r="C28" s="23">
        <v>0</v>
      </c>
      <c r="D28" s="24">
        <v>3.9279999999999999</v>
      </c>
      <c r="E28" s="25">
        <v>0.58799999999999997</v>
      </c>
      <c r="F28" s="26">
        <v>0.107</v>
      </c>
      <c r="G28" s="27">
        <v>172.72</v>
      </c>
      <c r="H28" s="27">
        <v>4.87</v>
      </c>
      <c r="I28" s="30">
        <v>4.87</v>
      </c>
      <c r="J28" s="31">
        <v>6.9000000000000006E-2</v>
      </c>
      <c r="K28" s="22"/>
    </row>
    <row r="29" spans="1:11" ht="27.75" customHeight="1" x14ac:dyDescent="0.3">
      <c r="A29" s="21" t="s">
        <v>69</v>
      </c>
      <c r="B29" s="22" t="s">
        <v>70</v>
      </c>
      <c r="C29" s="23">
        <v>0</v>
      </c>
      <c r="D29" s="24">
        <v>3.9279999999999999</v>
      </c>
      <c r="E29" s="25">
        <v>0.58799999999999997</v>
      </c>
      <c r="F29" s="26">
        <v>0.107</v>
      </c>
      <c r="G29" s="27">
        <v>434.61</v>
      </c>
      <c r="H29" s="27">
        <v>4.87</v>
      </c>
      <c r="I29" s="30">
        <v>4.87</v>
      </c>
      <c r="J29" s="31">
        <v>6.9000000000000006E-2</v>
      </c>
      <c r="K29" s="22"/>
    </row>
    <row r="30" spans="1:11" ht="27.75" customHeight="1" x14ac:dyDescent="0.3">
      <c r="A30" s="21" t="s">
        <v>71</v>
      </c>
      <c r="B30" s="22" t="s">
        <v>72</v>
      </c>
      <c r="C30" s="23">
        <v>0</v>
      </c>
      <c r="D30" s="24">
        <v>2.9260000000000002</v>
      </c>
      <c r="E30" s="25">
        <v>0.41199999999999998</v>
      </c>
      <c r="F30" s="26">
        <v>7.0999999999999994E-2</v>
      </c>
      <c r="G30" s="27">
        <v>330.12</v>
      </c>
      <c r="H30" s="27">
        <v>5.09</v>
      </c>
      <c r="I30" s="30">
        <v>5.09</v>
      </c>
      <c r="J30" s="31">
        <v>4.8000000000000001E-2</v>
      </c>
      <c r="K30" s="22"/>
    </row>
    <row r="31" spans="1:11" ht="27.75" customHeight="1" x14ac:dyDescent="0.3">
      <c r="A31" s="21" t="s">
        <v>73</v>
      </c>
      <c r="B31" s="22" t="s">
        <v>74</v>
      </c>
      <c r="C31" s="23">
        <v>0</v>
      </c>
      <c r="D31" s="24">
        <v>2.9260000000000002</v>
      </c>
      <c r="E31" s="25">
        <v>0.41199999999999998</v>
      </c>
      <c r="F31" s="26">
        <v>7.0999999999999994E-2</v>
      </c>
      <c r="G31" s="27">
        <v>665.46</v>
      </c>
      <c r="H31" s="27">
        <v>5.09</v>
      </c>
      <c r="I31" s="30">
        <v>5.09</v>
      </c>
      <c r="J31" s="31">
        <v>4.8000000000000001E-2</v>
      </c>
      <c r="K31" s="22"/>
    </row>
    <row r="32" spans="1:11" ht="27.75" customHeight="1" x14ac:dyDescent="0.3">
      <c r="A32" s="21" t="s">
        <v>75</v>
      </c>
      <c r="B32" s="22" t="s">
        <v>76</v>
      </c>
      <c r="C32" s="23">
        <v>0</v>
      </c>
      <c r="D32" s="24">
        <v>2.9260000000000002</v>
      </c>
      <c r="E32" s="25">
        <v>0.41199999999999998</v>
      </c>
      <c r="F32" s="26">
        <v>7.0999999999999994E-2</v>
      </c>
      <c r="G32" s="27">
        <v>1185.67</v>
      </c>
      <c r="H32" s="27">
        <v>5.09</v>
      </c>
      <c r="I32" s="30">
        <v>5.09</v>
      </c>
      <c r="J32" s="31">
        <v>4.8000000000000001E-2</v>
      </c>
      <c r="K32" s="22"/>
    </row>
    <row r="33" spans="1:11" ht="27.75" customHeight="1" x14ac:dyDescent="0.3">
      <c r="A33" s="21" t="s">
        <v>77</v>
      </c>
      <c r="B33" s="22" t="s">
        <v>78</v>
      </c>
      <c r="C33" s="23">
        <v>0</v>
      </c>
      <c r="D33" s="24">
        <v>2.9260000000000002</v>
      </c>
      <c r="E33" s="25">
        <v>0.41199999999999998</v>
      </c>
      <c r="F33" s="26">
        <v>7.0999999999999994E-2</v>
      </c>
      <c r="G33" s="27">
        <v>1883.8</v>
      </c>
      <c r="H33" s="27">
        <v>5.09</v>
      </c>
      <c r="I33" s="30">
        <v>5.09</v>
      </c>
      <c r="J33" s="31">
        <v>4.8000000000000001E-2</v>
      </c>
      <c r="K33" s="22"/>
    </row>
    <row r="34" spans="1:11" ht="27.75" customHeight="1" x14ac:dyDescent="0.3">
      <c r="A34" s="21" t="s">
        <v>79</v>
      </c>
      <c r="B34" s="22" t="s">
        <v>80</v>
      </c>
      <c r="C34" s="23">
        <v>0</v>
      </c>
      <c r="D34" s="24">
        <v>2.9260000000000002</v>
      </c>
      <c r="E34" s="25">
        <v>0.41199999999999998</v>
      </c>
      <c r="F34" s="26">
        <v>7.0999999999999994E-2</v>
      </c>
      <c r="G34" s="27">
        <v>4543.8500000000004</v>
      </c>
      <c r="H34" s="27">
        <v>5.09</v>
      </c>
      <c r="I34" s="30">
        <v>5.09</v>
      </c>
      <c r="J34" s="31">
        <v>4.8000000000000001E-2</v>
      </c>
      <c r="K34" s="22"/>
    </row>
    <row r="35" spans="1:11" ht="27.75" customHeight="1" x14ac:dyDescent="0.3">
      <c r="A35" s="21" t="s">
        <v>81</v>
      </c>
      <c r="B35" s="22" t="s">
        <v>82</v>
      </c>
      <c r="C35" s="23" t="s">
        <v>83</v>
      </c>
      <c r="D35" s="32">
        <v>26.366</v>
      </c>
      <c r="E35" s="33">
        <v>1.665</v>
      </c>
      <c r="F35" s="34">
        <v>0.52800000000000002</v>
      </c>
      <c r="G35" s="28">
        <v>0</v>
      </c>
      <c r="H35" s="28">
        <v>0</v>
      </c>
      <c r="I35" s="28">
        <v>0</v>
      </c>
      <c r="J35" s="29">
        <v>0</v>
      </c>
      <c r="K35" s="22"/>
    </row>
    <row r="36" spans="1:11" ht="27.75" customHeight="1" x14ac:dyDescent="0.3">
      <c r="A36" s="21" t="s">
        <v>84</v>
      </c>
      <c r="B36" s="22" t="s">
        <v>85</v>
      </c>
      <c r="C36" s="23">
        <v>0</v>
      </c>
      <c r="D36" s="24">
        <v>-6.7629999999999999</v>
      </c>
      <c r="E36" s="25">
        <v>-1.1240000000000001</v>
      </c>
      <c r="F36" s="26">
        <v>-0.22</v>
      </c>
      <c r="G36" s="28">
        <v>0</v>
      </c>
      <c r="H36" s="28">
        <v>0</v>
      </c>
      <c r="I36" s="28">
        <v>0</v>
      </c>
      <c r="J36" s="29">
        <v>0</v>
      </c>
      <c r="K36" s="22"/>
    </row>
    <row r="37" spans="1:11" ht="27.75" customHeight="1" x14ac:dyDescent="0.3">
      <c r="A37" s="21" t="s">
        <v>86</v>
      </c>
      <c r="B37" s="22" t="s">
        <v>87</v>
      </c>
      <c r="C37" s="23">
        <v>0</v>
      </c>
      <c r="D37" s="24">
        <v>-5.7779999999999996</v>
      </c>
      <c r="E37" s="25">
        <v>-0.94699999999999995</v>
      </c>
      <c r="F37" s="26">
        <v>-0.184</v>
      </c>
      <c r="G37" s="28">
        <v>0</v>
      </c>
      <c r="H37" s="28">
        <v>0</v>
      </c>
      <c r="I37" s="28">
        <v>0</v>
      </c>
      <c r="J37" s="29">
        <v>0</v>
      </c>
      <c r="K37" s="22"/>
    </row>
    <row r="38" spans="1:11" ht="27.75" customHeight="1" x14ac:dyDescent="0.3">
      <c r="A38" s="21" t="s">
        <v>88</v>
      </c>
      <c r="B38" s="22" t="s">
        <v>89</v>
      </c>
      <c r="C38" s="23">
        <v>0</v>
      </c>
      <c r="D38" s="24">
        <v>-6.7629999999999999</v>
      </c>
      <c r="E38" s="25">
        <v>-1.1240000000000001</v>
      </c>
      <c r="F38" s="26">
        <v>-0.22</v>
      </c>
      <c r="G38" s="28">
        <v>0</v>
      </c>
      <c r="H38" s="28">
        <v>0</v>
      </c>
      <c r="I38" s="28">
        <v>0</v>
      </c>
      <c r="J38" s="31">
        <v>0.126</v>
      </c>
      <c r="K38" s="22"/>
    </row>
    <row r="39" spans="1:11" ht="27.75" customHeight="1" x14ac:dyDescent="0.3">
      <c r="A39" s="21" t="s">
        <v>90</v>
      </c>
      <c r="B39" s="22" t="s">
        <v>91</v>
      </c>
      <c r="C39" s="23">
        <v>0</v>
      </c>
      <c r="D39" s="24">
        <v>-6.7629999999999999</v>
      </c>
      <c r="E39" s="25">
        <v>-1.1240000000000001</v>
      </c>
      <c r="F39" s="26">
        <v>-0.22</v>
      </c>
      <c r="G39" s="28">
        <v>0</v>
      </c>
      <c r="H39" s="28">
        <v>0</v>
      </c>
      <c r="I39" s="28">
        <v>0</v>
      </c>
      <c r="J39" s="29">
        <v>0</v>
      </c>
      <c r="K39" s="22"/>
    </row>
    <row r="40" spans="1:11" ht="27.75" customHeight="1" x14ac:dyDescent="0.3">
      <c r="A40" s="21" t="s">
        <v>92</v>
      </c>
      <c r="B40" s="22" t="s">
        <v>93</v>
      </c>
      <c r="C40" s="23">
        <v>0</v>
      </c>
      <c r="D40" s="24">
        <v>-5.7779999999999996</v>
      </c>
      <c r="E40" s="25">
        <v>-0.94699999999999995</v>
      </c>
      <c r="F40" s="26">
        <v>-0.184</v>
      </c>
      <c r="G40" s="28">
        <v>0</v>
      </c>
      <c r="H40" s="28">
        <v>0</v>
      </c>
      <c r="I40" s="28">
        <v>0</v>
      </c>
      <c r="J40" s="31">
        <v>0.122</v>
      </c>
      <c r="K40" s="22"/>
    </row>
    <row r="41" spans="1:11" ht="27.75" customHeight="1" x14ac:dyDescent="0.3">
      <c r="A41" s="21" t="s">
        <v>94</v>
      </c>
      <c r="B41" s="22" t="s">
        <v>95</v>
      </c>
      <c r="C41" s="23">
        <v>0</v>
      </c>
      <c r="D41" s="24">
        <v>-5.7779999999999996</v>
      </c>
      <c r="E41" s="25">
        <v>-0.94699999999999995</v>
      </c>
      <c r="F41" s="26">
        <v>-0.184</v>
      </c>
      <c r="G41" s="28">
        <v>0</v>
      </c>
      <c r="H41" s="28">
        <v>0</v>
      </c>
      <c r="I41" s="28">
        <v>0</v>
      </c>
      <c r="J41" s="29">
        <v>0</v>
      </c>
      <c r="K41" s="22"/>
    </row>
    <row r="42" spans="1:11" ht="27.75" customHeight="1" x14ac:dyDescent="0.3">
      <c r="A42" s="21" t="s">
        <v>96</v>
      </c>
      <c r="B42" s="22" t="s">
        <v>97</v>
      </c>
      <c r="C42" s="23">
        <v>0</v>
      </c>
      <c r="D42" s="24">
        <v>-3.343</v>
      </c>
      <c r="E42" s="25">
        <v>-0.501</v>
      </c>
      <c r="F42" s="26">
        <v>-9.0999999999999998E-2</v>
      </c>
      <c r="G42" s="27">
        <v>73.650000000000006</v>
      </c>
      <c r="H42" s="28">
        <v>0</v>
      </c>
      <c r="I42" s="28">
        <v>0</v>
      </c>
      <c r="J42" s="31">
        <v>0.104</v>
      </c>
      <c r="K42" s="22"/>
    </row>
    <row r="43" spans="1:11" ht="27.75" customHeight="1" x14ac:dyDescent="0.3">
      <c r="A43" s="21" t="s">
        <v>98</v>
      </c>
      <c r="B43" s="22" t="s">
        <v>99</v>
      </c>
      <c r="C43" s="23">
        <v>0</v>
      </c>
      <c r="D43" s="24">
        <v>-3.343</v>
      </c>
      <c r="E43" s="25">
        <v>-0.501</v>
      </c>
      <c r="F43" s="26">
        <v>-9.0999999999999998E-2</v>
      </c>
      <c r="G43" s="27">
        <v>73.650000000000006</v>
      </c>
      <c r="H43" s="28">
        <v>0</v>
      </c>
      <c r="I43" s="28">
        <v>0</v>
      </c>
      <c r="J43" s="29">
        <v>0</v>
      </c>
      <c r="K43" s="22"/>
    </row>
  </sheetData>
  <mergeCells count="15">
    <mergeCell ref="G9:H9"/>
    <mergeCell ref="I9:K9"/>
    <mergeCell ref="C6:D6"/>
    <mergeCell ref="G6:H6"/>
    <mergeCell ref="C7:D7"/>
    <mergeCell ref="G7:H7"/>
    <mergeCell ref="B8:E8"/>
    <mergeCell ref="G8:H8"/>
    <mergeCell ref="C5:D5"/>
    <mergeCell ref="G5:H5"/>
    <mergeCell ref="B1:D1"/>
    <mergeCell ref="E1:K1"/>
    <mergeCell ref="A2:K2"/>
    <mergeCell ref="A4:E4"/>
    <mergeCell ref="G4:K4"/>
  </mergeCells>
  <hyperlinks>
    <hyperlink ref="A1" location="Overview!A1" display="Back to Overview" xr:uid="{ECEF4DB0-E708-40EC-8AE2-AFEA32BCF59B}"/>
  </hyperlinks>
  <pageMargins left="0.39370078740157483" right="0.39370078740157483" top="0.9055118110236221" bottom="0.74803149606299213" header="0.51181102362204722" footer="0.51181102362204722"/>
  <pageSetup paperSize="9" scale="43" fitToHeight="0" orientation="portrait" r:id="rId1"/>
  <headerFooter scaleWithDoc="0">
    <oddHeader>&amp;L&amp;"Trebuchet MS,Bold"
Annex 1&amp;"Trebuchet MS,Regular" - Schedule of Charges for use of the Distribution System by LV and HV Designated Properties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E5780-6D36-4427-930D-E0571B590D8F}">
  <sheetPr codeName="Sheet7">
    <pageSetUpPr fitToPage="1"/>
  </sheetPr>
  <dimension ref="A1:M43"/>
  <sheetViews>
    <sheetView topLeftCell="A11" zoomScaleNormal="100" zoomScaleSheetLayoutView="100" workbookViewId="0">
      <selection activeCell="D19" sqref="D19"/>
    </sheetView>
  </sheetViews>
  <sheetFormatPr defaultColWidth="9.140625" defaultRowHeight="27.75" customHeight="1" x14ac:dyDescent="0.3"/>
  <cols>
    <col min="1" max="1" width="49" style="3" bestFit="1" customWidth="1"/>
    <col min="2" max="2" width="17.5703125" style="35" customWidth="1"/>
    <col min="3" max="3" width="7.7109375" style="3" customWidth="1"/>
    <col min="4" max="4" width="17.5703125" style="3" customWidth="1"/>
    <col min="5" max="7" width="17.5703125" style="35" customWidth="1"/>
    <col min="8" max="9" width="17.5703125" style="36" customWidth="1"/>
    <col min="10" max="10" width="17.5703125" style="37" customWidth="1"/>
    <col min="11" max="11" width="17.5703125" style="38" customWidth="1"/>
    <col min="12" max="12" width="1.42578125" style="4" customWidth="1"/>
    <col min="13" max="13" width="15.5703125" style="4" customWidth="1"/>
    <col min="14" max="16384" width="9.140625" style="3"/>
  </cols>
  <sheetData>
    <row r="1" spans="1:13" ht="27.75" customHeight="1" x14ac:dyDescent="0.25">
      <c r="A1" s="1" t="s">
        <v>0</v>
      </c>
      <c r="B1" s="149"/>
      <c r="C1" s="150"/>
      <c r="D1" s="150"/>
      <c r="E1" s="151"/>
      <c r="F1" s="151"/>
      <c r="G1" s="151"/>
      <c r="H1" s="151"/>
      <c r="I1" s="151"/>
      <c r="J1" s="151"/>
      <c r="K1" s="151"/>
      <c r="L1" s="2"/>
      <c r="M1" s="2"/>
    </row>
    <row r="2" spans="1:13" ht="27" customHeight="1" x14ac:dyDescent="0.3">
      <c r="A2" s="138" t="str">
        <f>[2]Overview!B4&amp; " - Effective from "&amp;[2]Overview!D4&amp;" - "&amp;[2]Overview!E4&amp;" LV and HV charges"</f>
        <v>Northern Powergrid (Yorkshire) Plc - Effective from 1 April 2025 - Final LV and HV charges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3" s="7" customFormat="1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6"/>
    </row>
    <row r="4" spans="1:13" ht="27" customHeight="1" x14ac:dyDescent="0.3">
      <c r="A4" s="138" t="s">
        <v>1</v>
      </c>
      <c r="B4" s="138"/>
      <c r="C4" s="138"/>
      <c r="D4" s="138"/>
      <c r="E4" s="138"/>
      <c r="F4" s="5"/>
      <c r="G4" s="138" t="s">
        <v>2</v>
      </c>
      <c r="H4" s="138"/>
      <c r="I4" s="138"/>
      <c r="J4" s="138"/>
      <c r="K4" s="138"/>
    </row>
    <row r="5" spans="1:13" ht="28.5" customHeight="1" x14ac:dyDescent="0.3">
      <c r="A5" s="21" t="s">
        <v>3</v>
      </c>
      <c r="B5" s="9" t="s">
        <v>4</v>
      </c>
      <c r="C5" s="147" t="s">
        <v>5</v>
      </c>
      <c r="D5" s="147"/>
      <c r="E5" s="10" t="s">
        <v>6</v>
      </c>
      <c r="F5" s="5"/>
      <c r="G5" s="148"/>
      <c r="H5" s="148"/>
      <c r="I5" s="11" t="s">
        <v>7</v>
      </c>
      <c r="J5" s="12" t="s">
        <v>8</v>
      </c>
      <c r="K5" s="10" t="s">
        <v>6</v>
      </c>
      <c r="L5" s="5"/>
    </row>
    <row r="6" spans="1:13" ht="65.25" customHeight="1" x14ac:dyDescent="0.3">
      <c r="A6" s="16" t="s">
        <v>9</v>
      </c>
      <c r="B6" s="15" t="s">
        <v>10</v>
      </c>
      <c r="C6" s="143" t="s">
        <v>11</v>
      </c>
      <c r="D6" s="143"/>
      <c r="E6" s="15" t="s">
        <v>12</v>
      </c>
      <c r="F6" s="5"/>
      <c r="G6" s="144" t="s">
        <v>13</v>
      </c>
      <c r="H6" s="144"/>
      <c r="I6" s="15" t="s">
        <v>10</v>
      </c>
      <c r="J6" s="15" t="s">
        <v>11</v>
      </c>
      <c r="K6" s="15" t="s">
        <v>12</v>
      </c>
      <c r="L6" s="5"/>
    </row>
    <row r="7" spans="1:13" ht="65.25" customHeight="1" x14ac:dyDescent="0.3">
      <c r="A7" s="16" t="s">
        <v>14</v>
      </c>
      <c r="B7" s="17">
        <v>0</v>
      </c>
      <c r="C7" s="153">
        <v>0</v>
      </c>
      <c r="D7" s="153"/>
      <c r="E7" s="15" t="s">
        <v>15</v>
      </c>
      <c r="F7" s="5"/>
      <c r="G7" s="144" t="s">
        <v>16</v>
      </c>
      <c r="H7" s="144"/>
      <c r="I7" s="17">
        <v>0</v>
      </c>
      <c r="J7" s="15" t="s">
        <v>17</v>
      </c>
      <c r="K7" s="15" t="s">
        <v>12</v>
      </c>
      <c r="L7" s="5"/>
    </row>
    <row r="8" spans="1:13" ht="65.25" customHeight="1" x14ac:dyDescent="0.3">
      <c r="A8" s="16" t="s">
        <v>18</v>
      </c>
      <c r="B8" s="152" t="s">
        <v>19</v>
      </c>
      <c r="C8" s="152"/>
      <c r="D8" s="152"/>
      <c r="E8" s="152"/>
      <c r="F8" s="5"/>
      <c r="G8" s="144" t="s">
        <v>20</v>
      </c>
      <c r="H8" s="144"/>
      <c r="I8" s="17">
        <v>0</v>
      </c>
      <c r="J8" s="17">
        <v>0</v>
      </c>
      <c r="K8" s="15" t="s">
        <v>15</v>
      </c>
      <c r="L8" s="5"/>
    </row>
    <row r="9" spans="1:13" s="7" customFormat="1" ht="27" customHeight="1" x14ac:dyDescent="0.3">
      <c r="A9" s="5"/>
      <c r="B9" s="5"/>
      <c r="C9" s="5"/>
      <c r="D9" s="5"/>
      <c r="E9" s="5"/>
      <c r="F9" s="5"/>
      <c r="G9" s="139" t="s">
        <v>18</v>
      </c>
      <c r="H9" s="139"/>
      <c r="I9" s="152" t="s">
        <v>19</v>
      </c>
      <c r="J9" s="152"/>
      <c r="K9" s="152"/>
      <c r="L9" s="6"/>
      <c r="M9" s="6"/>
    </row>
    <row r="10" spans="1:13" s="7" customFormat="1" ht="18.75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6"/>
      <c r="M10" s="6"/>
    </row>
    <row r="11" spans="1:13" ht="78.75" customHeight="1" x14ac:dyDescent="0.3">
      <c r="A11" s="18" t="s">
        <v>21</v>
      </c>
      <c r="B11" s="19" t="s">
        <v>22</v>
      </c>
      <c r="C11" s="19" t="s">
        <v>23</v>
      </c>
      <c r="D11" s="20" t="s">
        <v>24</v>
      </c>
      <c r="E11" s="20" t="s">
        <v>25</v>
      </c>
      <c r="F11" s="20" t="s">
        <v>26</v>
      </c>
      <c r="G11" s="19" t="s">
        <v>27</v>
      </c>
      <c r="H11" s="19" t="s">
        <v>28</v>
      </c>
      <c r="I11" s="18" t="s">
        <v>29</v>
      </c>
      <c r="J11" s="19" t="s">
        <v>30</v>
      </c>
      <c r="K11" s="19" t="s">
        <v>31</v>
      </c>
    </row>
    <row r="12" spans="1:13" ht="32.25" customHeight="1" x14ac:dyDescent="0.3">
      <c r="A12" s="21" t="s">
        <v>32</v>
      </c>
      <c r="B12" s="22" t="s">
        <v>100</v>
      </c>
      <c r="C12" s="23" t="s">
        <v>34</v>
      </c>
      <c r="D12" s="24">
        <v>5.2939999999999996</v>
      </c>
      <c r="E12" s="25">
        <v>1.7410000000000001</v>
      </c>
      <c r="F12" s="26">
        <v>0.25700000000000001</v>
      </c>
      <c r="G12" s="27">
        <v>16.989999999999998</v>
      </c>
      <c r="H12" s="28">
        <v>0</v>
      </c>
      <c r="I12" s="28">
        <v>0</v>
      </c>
      <c r="J12" s="29">
        <v>0</v>
      </c>
      <c r="K12" s="22">
        <v>999</v>
      </c>
    </row>
    <row r="13" spans="1:13" ht="32.25" customHeight="1" x14ac:dyDescent="0.3">
      <c r="A13" s="21" t="s">
        <v>36</v>
      </c>
      <c r="B13" s="22" t="s">
        <v>101</v>
      </c>
      <c r="C13" s="23">
        <v>2</v>
      </c>
      <c r="D13" s="24">
        <v>5.2939999999999996</v>
      </c>
      <c r="E13" s="25">
        <v>1.7410000000000001</v>
      </c>
      <c r="F13" s="26">
        <v>0.25700000000000001</v>
      </c>
      <c r="G13" s="28">
        <v>0</v>
      </c>
      <c r="H13" s="28">
        <v>0</v>
      </c>
      <c r="I13" s="28">
        <v>0</v>
      </c>
      <c r="J13" s="29">
        <v>0</v>
      </c>
      <c r="K13" s="22"/>
    </row>
    <row r="14" spans="1:13" ht="32.25" customHeight="1" x14ac:dyDescent="0.3">
      <c r="A14" s="21" t="s">
        <v>38</v>
      </c>
      <c r="B14" s="22" t="s">
        <v>39</v>
      </c>
      <c r="C14" s="23" t="s">
        <v>40</v>
      </c>
      <c r="D14" s="24">
        <v>6.4189999999999996</v>
      </c>
      <c r="E14" s="25">
        <v>2.1110000000000002</v>
      </c>
      <c r="F14" s="26">
        <v>0.312</v>
      </c>
      <c r="G14" s="27">
        <v>12.3</v>
      </c>
      <c r="H14" s="28">
        <v>0</v>
      </c>
      <c r="I14" s="28">
        <v>0</v>
      </c>
      <c r="J14" s="29">
        <v>0</v>
      </c>
      <c r="K14" s="22"/>
    </row>
    <row r="15" spans="1:13" ht="32.25" customHeight="1" x14ac:dyDescent="0.3">
      <c r="A15" s="21" t="s">
        <v>41</v>
      </c>
      <c r="B15" s="22" t="s">
        <v>42</v>
      </c>
      <c r="C15" s="23" t="s">
        <v>40</v>
      </c>
      <c r="D15" s="24">
        <v>6.4189999999999996</v>
      </c>
      <c r="E15" s="25">
        <v>2.1110000000000002</v>
      </c>
      <c r="F15" s="26">
        <v>0.312</v>
      </c>
      <c r="G15" s="27">
        <v>16.36</v>
      </c>
      <c r="H15" s="28">
        <v>0</v>
      </c>
      <c r="I15" s="28">
        <v>0</v>
      </c>
      <c r="J15" s="29">
        <v>0</v>
      </c>
      <c r="K15" s="22"/>
    </row>
    <row r="16" spans="1:13" ht="32.25" customHeight="1" x14ac:dyDescent="0.3">
      <c r="A16" s="21" t="s">
        <v>43</v>
      </c>
      <c r="B16" s="22" t="s">
        <v>44</v>
      </c>
      <c r="C16" s="23" t="s">
        <v>40</v>
      </c>
      <c r="D16" s="24">
        <v>6.4189999999999996</v>
      </c>
      <c r="E16" s="25">
        <v>2.1110000000000002</v>
      </c>
      <c r="F16" s="26">
        <v>0.312</v>
      </c>
      <c r="G16" s="27">
        <v>22.65</v>
      </c>
      <c r="H16" s="28">
        <v>0</v>
      </c>
      <c r="I16" s="28">
        <v>0</v>
      </c>
      <c r="J16" s="29">
        <v>0</v>
      </c>
      <c r="K16" s="22"/>
    </row>
    <row r="17" spans="1:11" ht="32.25" customHeight="1" x14ac:dyDescent="0.3">
      <c r="A17" s="21" t="s">
        <v>45</v>
      </c>
      <c r="B17" s="22" t="s">
        <v>46</v>
      </c>
      <c r="C17" s="23" t="s">
        <v>40</v>
      </c>
      <c r="D17" s="24">
        <v>6.4189999999999996</v>
      </c>
      <c r="E17" s="25">
        <v>2.1110000000000002</v>
      </c>
      <c r="F17" s="26">
        <v>0.312</v>
      </c>
      <c r="G17" s="27">
        <v>36.909999999999997</v>
      </c>
      <c r="H17" s="28">
        <v>0</v>
      </c>
      <c r="I17" s="28">
        <v>0</v>
      </c>
      <c r="J17" s="29">
        <v>0</v>
      </c>
      <c r="K17" s="22"/>
    </row>
    <row r="18" spans="1:11" ht="32.25" customHeight="1" x14ac:dyDescent="0.3">
      <c r="A18" s="21" t="s">
        <v>47</v>
      </c>
      <c r="B18" s="22" t="s">
        <v>48</v>
      </c>
      <c r="C18" s="23" t="s">
        <v>40</v>
      </c>
      <c r="D18" s="24">
        <v>6.4189999999999996</v>
      </c>
      <c r="E18" s="25">
        <v>2.1110000000000002</v>
      </c>
      <c r="F18" s="26">
        <v>0.312</v>
      </c>
      <c r="G18" s="27">
        <v>78.25</v>
      </c>
      <c r="H18" s="28">
        <v>0</v>
      </c>
      <c r="I18" s="28">
        <v>0</v>
      </c>
      <c r="J18" s="29">
        <v>0</v>
      </c>
      <c r="K18" s="22"/>
    </row>
    <row r="19" spans="1:11" ht="32.25" customHeight="1" x14ac:dyDescent="0.3">
      <c r="A19" s="21" t="s">
        <v>49</v>
      </c>
      <c r="B19" s="22" t="s">
        <v>50</v>
      </c>
      <c r="C19" s="23">
        <v>4</v>
      </c>
      <c r="D19" s="24">
        <v>6.4189999999999996</v>
      </c>
      <c r="E19" s="25">
        <v>2.1110000000000002</v>
      </c>
      <c r="F19" s="26">
        <v>0.312</v>
      </c>
      <c r="G19" s="28">
        <v>0</v>
      </c>
      <c r="H19" s="28">
        <v>0</v>
      </c>
      <c r="I19" s="28">
        <v>0</v>
      </c>
      <c r="J19" s="29">
        <v>0</v>
      </c>
      <c r="K19" s="22"/>
    </row>
    <row r="20" spans="1:11" ht="32.25" customHeight="1" x14ac:dyDescent="0.3">
      <c r="A20" s="21" t="s">
        <v>51</v>
      </c>
      <c r="B20" s="22" t="s">
        <v>52</v>
      </c>
      <c r="C20" s="23">
        <v>0</v>
      </c>
      <c r="D20" s="24">
        <v>4.5</v>
      </c>
      <c r="E20" s="25">
        <v>1.4430000000000001</v>
      </c>
      <c r="F20" s="26">
        <v>0.20799999999999999</v>
      </c>
      <c r="G20" s="27">
        <v>16.48</v>
      </c>
      <c r="H20" s="27">
        <v>3.67</v>
      </c>
      <c r="I20" s="30">
        <v>3.67</v>
      </c>
      <c r="J20" s="31">
        <v>0.13300000000000001</v>
      </c>
      <c r="K20" s="22"/>
    </row>
    <row r="21" spans="1:11" ht="32.25" customHeight="1" x14ac:dyDescent="0.3">
      <c r="A21" s="21" t="s">
        <v>53</v>
      </c>
      <c r="B21" s="22" t="s">
        <v>54</v>
      </c>
      <c r="C21" s="23">
        <v>0</v>
      </c>
      <c r="D21" s="24">
        <v>4.5</v>
      </c>
      <c r="E21" s="25">
        <v>1.4430000000000001</v>
      </c>
      <c r="F21" s="26">
        <v>0.20799999999999999</v>
      </c>
      <c r="G21" s="27">
        <v>126.71</v>
      </c>
      <c r="H21" s="27">
        <v>3.67</v>
      </c>
      <c r="I21" s="30">
        <v>3.67</v>
      </c>
      <c r="J21" s="31">
        <v>0.13300000000000001</v>
      </c>
      <c r="K21" s="22"/>
    </row>
    <row r="22" spans="1:11" ht="32.25" customHeight="1" x14ac:dyDescent="0.3">
      <c r="A22" s="21" t="s">
        <v>55</v>
      </c>
      <c r="B22" s="22" t="s">
        <v>56</v>
      </c>
      <c r="C22" s="23">
        <v>0</v>
      </c>
      <c r="D22" s="24">
        <v>4.5</v>
      </c>
      <c r="E22" s="25">
        <v>1.4430000000000001</v>
      </c>
      <c r="F22" s="26">
        <v>0.20799999999999999</v>
      </c>
      <c r="G22" s="27">
        <v>231.22</v>
      </c>
      <c r="H22" s="27">
        <v>3.67</v>
      </c>
      <c r="I22" s="30">
        <v>3.67</v>
      </c>
      <c r="J22" s="31">
        <v>0.13300000000000001</v>
      </c>
      <c r="K22" s="22"/>
    </row>
    <row r="23" spans="1:11" ht="32.25" customHeight="1" x14ac:dyDescent="0.3">
      <c r="A23" s="21" t="s">
        <v>57</v>
      </c>
      <c r="B23" s="22" t="s">
        <v>58</v>
      </c>
      <c r="C23" s="23">
        <v>0</v>
      </c>
      <c r="D23" s="24">
        <v>4.5</v>
      </c>
      <c r="E23" s="25">
        <v>1.4430000000000001</v>
      </c>
      <c r="F23" s="26">
        <v>0.20799999999999999</v>
      </c>
      <c r="G23" s="27">
        <v>343.16</v>
      </c>
      <c r="H23" s="27">
        <v>3.67</v>
      </c>
      <c r="I23" s="30">
        <v>3.67</v>
      </c>
      <c r="J23" s="31">
        <v>0.13300000000000001</v>
      </c>
      <c r="K23" s="22"/>
    </row>
    <row r="24" spans="1:11" ht="32.25" customHeight="1" x14ac:dyDescent="0.3">
      <c r="A24" s="21" t="s">
        <v>59</v>
      </c>
      <c r="B24" s="22" t="s">
        <v>60</v>
      </c>
      <c r="C24" s="23">
        <v>0</v>
      </c>
      <c r="D24" s="24">
        <v>4.5</v>
      </c>
      <c r="E24" s="25">
        <v>1.4430000000000001</v>
      </c>
      <c r="F24" s="26">
        <v>0.20799999999999999</v>
      </c>
      <c r="G24" s="27">
        <v>719.99</v>
      </c>
      <c r="H24" s="27">
        <v>3.67</v>
      </c>
      <c r="I24" s="30">
        <v>3.67</v>
      </c>
      <c r="J24" s="31">
        <v>0.13300000000000001</v>
      </c>
      <c r="K24" s="22"/>
    </row>
    <row r="25" spans="1:11" ht="32.25" customHeight="1" x14ac:dyDescent="0.3">
      <c r="A25" s="21" t="s">
        <v>61</v>
      </c>
      <c r="B25" s="22" t="s">
        <v>62</v>
      </c>
      <c r="C25" s="23">
        <v>0</v>
      </c>
      <c r="D25" s="24">
        <v>2.83</v>
      </c>
      <c r="E25" s="25">
        <v>0.85399999999999998</v>
      </c>
      <c r="F25" s="26">
        <v>0.114</v>
      </c>
      <c r="G25" s="27">
        <v>16.48</v>
      </c>
      <c r="H25" s="27">
        <v>2.86</v>
      </c>
      <c r="I25" s="30">
        <v>2.86</v>
      </c>
      <c r="J25" s="31">
        <v>7.5999999999999998E-2</v>
      </c>
      <c r="K25" s="22"/>
    </row>
    <row r="26" spans="1:11" ht="32.25" customHeight="1" x14ac:dyDescent="0.3">
      <c r="A26" s="21" t="s">
        <v>63</v>
      </c>
      <c r="B26" s="22" t="s">
        <v>64</v>
      </c>
      <c r="C26" s="23">
        <v>0</v>
      </c>
      <c r="D26" s="24">
        <v>2.83</v>
      </c>
      <c r="E26" s="25">
        <v>0.85399999999999998</v>
      </c>
      <c r="F26" s="26">
        <v>0.114</v>
      </c>
      <c r="G26" s="27">
        <v>126.71</v>
      </c>
      <c r="H26" s="27">
        <v>2.86</v>
      </c>
      <c r="I26" s="30">
        <v>2.86</v>
      </c>
      <c r="J26" s="31">
        <v>7.5999999999999998E-2</v>
      </c>
      <c r="K26" s="22"/>
    </row>
    <row r="27" spans="1:11" ht="32.25" customHeight="1" x14ac:dyDescent="0.3">
      <c r="A27" s="21" t="s">
        <v>65</v>
      </c>
      <c r="B27" s="22" t="s">
        <v>66</v>
      </c>
      <c r="C27" s="23">
        <v>0</v>
      </c>
      <c r="D27" s="24">
        <v>2.83</v>
      </c>
      <c r="E27" s="25">
        <v>0.85399999999999998</v>
      </c>
      <c r="F27" s="26">
        <v>0.114</v>
      </c>
      <c r="G27" s="27">
        <v>231.22</v>
      </c>
      <c r="H27" s="27">
        <v>2.86</v>
      </c>
      <c r="I27" s="30">
        <v>2.86</v>
      </c>
      <c r="J27" s="31">
        <v>7.5999999999999998E-2</v>
      </c>
      <c r="K27" s="22"/>
    </row>
    <row r="28" spans="1:11" ht="27.75" customHeight="1" x14ac:dyDescent="0.3">
      <c r="A28" s="21" t="s">
        <v>67</v>
      </c>
      <c r="B28" s="22" t="s">
        <v>68</v>
      </c>
      <c r="C28" s="23">
        <v>0</v>
      </c>
      <c r="D28" s="24">
        <v>2.83</v>
      </c>
      <c r="E28" s="25">
        <v>0.85399999999999998</v>
      </c>
      <c r="F28" s="26">
        <v>0.114</v>
      </c>
      <c r="G28" s="27">
        <v>343.16</v>
      </c>
      <c r="H28" s="27">
        <v>2.86</v>
      </c>
      <c r="I28" s="30">
        <v>2.86</v>
      </c>
      <c r="J28" s="31">
        <v>7.5999999999999998E-2</v>
      </c>
      <c r="K28" s="22"/>
    </row>
    <row r="29" spans="1:11" ht="27.75" customHeight="1" x14ac:dyDescent="0.3">
      <c r="A29" s="21" t="s">
        <v>69</v>
      </c>
      <c r="B29" s="22" t="s">
        <v>70</v>
      </c>
      <c r="C29" s="23">
        <v>0</v>
      </c>
      <c r="D29" s="24">
        <v>2.83</v>
      </c>
      <c r="E29" s="25">
        <v>0.85399999999999998</v>
      </c>
      <c r="F29" s="26">
        <v>0.114</v>
      </c>
      <c r="G29" s="27">
        <v>719.99</v>
      </c>
      <c r="H29" s="27">
        <v>2.86</v>
      </c>
      <c r="I29" s="30">
        <v>2.86</v>
      </c>
      <c r="J29" s="31">
        <v>7.5999999999999998E-2</v>
      </c>
      <c r="K29" s="22"/>
    </row>
    <row r="30" spans="1:11" ht="27.75" customHeight="1" x14ac:dyDescent="0.3">
      <c r="A30" s="21" t="s">
        <v>71</v>
      </c>
      <c r="B30" s="22" t="s">
        <v>72</v>
      </c>
      <c r="C30" s="23">
        <v>0</v>
      </c>
      <c r="D30" s="24">
        <v>1.93</v>
      </c>
      <c r="E30" s="25">
        <v>0.54600000000000004</v>
      </c>
      <c r="F30" s="26">
        <v>6.7000000000000004E-2</v>
      </c>
      <c r="G30" s="27">
        <v>431.64</v>
      </c>
      <c r="H30" s="27">
        <v>3.36</v>
      </c>
      <c r="I30" s="30">
        <v>3.36</v>
      </c>
      <c r="J30" s="31">
        <v>4.7E-2</v>
      </c>
      <c r="K30" s="22"/>
    </row>
    <row r="31" spans="1:11" ht="27.75" customHeight="1" x14ac:dyDescent="0.3">
      <c r="A31" s="21" t="s">
        <v>73</v>
      </c>
      <c r="B31" s="22" t="s">
        <v>74</v>
      </c>
      <c r="C31" s="23">
        <v>0</v>
      </c>
      <c r="D31" s="24">
        <v>1.93</v>
      </c>
      <c r="E31" s="25">
        <v>0.54600000000000004</v>
      </c>
      <c r="F31" s="26">
        <v>6.7000000000000004E-2</v>
      </c>
      <c r="G31" s="27">
        <v>1094.1099999999999</v>
      </c>
      <c r="H31" s="27">
        <v>3.36</v>
      </c>
      <c r="I31" s="30">
        <v>3.36</v>
      </c>
      <c r="J31" s="31">
        <v>4.7E-2</v>
      </c>
      <c r="K31" s="22"/>
    </row>
    <row r="32" spans="1:11" ht="27.75" customHeight="1" x14ac:dyDescent="0.3">
      <c r="A32" s="21" t="s">
        <v>75</v>
      </c>
      <c r="B32" s="22" t="s">
        <v>76</v>
      </c>
      <c r="C32" s="23">
        <v>0</v>
      </c>
      <c r="D32" s="24">
        <v>1.93</v>
      </c>
      <c r="E32" s="25">
        <v>0.54600000000000004</v>
      </c>
      <c r="F32" s="26">
        <v>6.7000000000000004E-2</v>
      </c>
      <c r="G32" s="27">
        <v>2321.33</v>
      </c>
      <c r="H32" s="27">
        <v>3.36</v>
      </c>
      <c r="I32" s="30">
        <v>3.36</v>
      </c>
      <c r="J32" s="31">
        <v>4.7E-2</v>
      </c>
      <c r="K32" s="22"/>
    </row>
    <row r="33" spans="1:11" ht="27.75" customHeight="1" x14ac:dyDescent="0.3">
      <c r="A33" s="21" t="s">
        <v>77</v>
      </c>
      <c r="B33" s="22" t="s">
        <v>78</v>
      </c>
      <c r="C33" s="23">
        <v>0</v>
      </c>
      <c r="D33" s="24">
        <v>1.93</v>
      </c>
      <c r="E33" s="25">
        <v>0.54600000000000004</v>
      </c>
      <c r="F33" s="26">
        <v>6.7000000000000004E-2</v>
      </c>
      <c r="G33" s="27">
        <v>4527.07</v>
      </c>
      <c r="H33" s="27">
        <v>3.36</v>
      </c>
      <c r="I33" s="30">
        <v>3.36</v>
      </c>
      <c r="J33" s="31">
        <v>4.7E-2</v>
      </c>
      <c r="K33" s="22"/>
    </row>
    <row r="34" spans="1:11" ht="27.75" customHeight="1" x14ac:dyDescent="0.3">
      <c r="A34" s="21" t="s">
        <v>79</v>
      </c>
      <c r="B34" s="22" t="s">
        <v>80</v>
      </c>
      <c r="C34" s="23">
        <v>0</v>
      </c>
      <c r="D34" s="24">
        <v>1.93</v>
      </c>
      <c r="E34" s="25">
        <v>0.54600000000000004</v>
      </c>
      <c r="F34" s="26">
        <v>6.7000000000000004E-2</v>
      </c>
      <c r="G34" s="27">
        <v>10167.82</v>
      </c>
      <c r="H34" s="27">
        <v>3.36</v>
      </c>
      <c r="I34" s="30">
        <v>3.36</v>
      </c>
      <c r="J34" s="31">
        <v>4.7E-2</v>
      </c>
      <c r="K34" s="22"/>
    </row>
    <row r="35" spans="1:11" ht="27.75" customHeight="1" x14ac:dyDescent="0.3">
      <c r="A35" s="21" t="s">
        <v>81</v>
      </c>
      <c r="B35" s="22" t="s">
        <v>82</v>
      </c>
      <c r="C35" s="23" t="s">
        <v>83</v>
      </c>
      <c r="D35" s="32">
        <v>15.82</v>
      </c>
      <c r="E35" s="33">
        <v>2.145</v>
      </c>
      <c r="F35" s="34">
        <v>0.78500000000000003</v>
      </c>
      <c r="G35" s="28">
        <v>0</v>
      </c>
      <c r="H35" s="28">
        <v>0</v>
      </c>
      <c r="I35" s="28">
        <v>0</v>
      </c>
      <c r="J35" s="29">
        <v>0</v>
      </c>
      <c r="K35" s="22"/>
    </row>
    <row r="36" spans="1:11" ht="27.75" customHeight="1" x14ac:dyDescent="0.3">
      <c r="A36" s="21" t="s">
        <v>84</v>
      </c>
      <c r="B36" s="22" t="s">
        <v>102</v>
      </c>
      <c r="C36" s="23">
        <v>0</v>
      </c>
      <c r="D36" s="24">
        <v>-3.915</v>
      </c>
      <c r="E36" s="25">
        <v>-1.288</v>
      </c>
      <c r="F36" s="26">
        <v>-0.19</v>
      </c>
      <c r="G36" s="28">
        <v>0</v>
      </c>
      <c r="H36" s="28">
        <v>0</v>
      </c>
      <c r="I36" s="28">
        <v>0</v>
      </c>
      <c r="J36" s="29">
        <v>0</v>
      </c>
      <c r="K36" s="22"/>
    </row>
    <row r="37" spans="1:11" ht="27.75" customHeight="1" x14ac:dyDescent="0.3">
      <c r="A37" s="21" t="s">
        <v>86</v>
      </c>
      <c r="B37" s="22" t="s">
        <v>103</v>
      </c>
      <c r="C37" s="23">
        <v>0</v>
      </c>
      <c r="D37" s="24">
        <v>-3.2360000000000002</v>
      </c>
      <c r="E37" s="25">
        <v>-1.0489999999999999</v>
      </c>
      <c r="F37" s="26">
        <v>-0.152</v>
      </c>
      <c r="G37" s="28">
        <v>0</v>
      </c>
      <c r="H37" s="28">
        <v>0</v>
      </c>
      <c r="I37" s="28">
        <v>0</v>
      </c>
      <c r="J37" s="29">
        <v>0</v>
      </c>
      <c r="K37" s="22"/>
    </row>
    <row r="38" spans="1:11" ht="27.75" customHeight="1" x14ac:dyDescent="0.3">
      <c r="A38" s="21" t="s">
        <v>88</v>
      </c>
      <c r="B38" s="22" t="s">
        <v>104</v>
      </c>
      <c r="C38" s="23">
        <v>0</v>
      </c>
      <c r="D38" s="24">
        <v>-3.915</v>
      </c>
      <c r="E38" s="25">
        <v>-1.288</v>
      </c>
      <c r="F38" s="26">
        <v>-0.19</v>
      </c>
      <c r="G38" s="28">
        <v>0</v>
      </c>
      <c r="H38" s="28">
        <v>0</v>
      </c>
      <c r="I38" s="28">
        <v>0</v>
      </c>
      <c r="J38" s="31">
        <v>0.106</v>
      </c>
      <c r="K38" s="22"/>
    </row>
    <row r="39" spans="1:11" ht="27.75" customHeight="1" x14ac:dyDescent="0.3">
      <c r="A39" s="21" t="s">
        <v>90</v>
      </c>
      <c r="B39" s="22" t="s">
        <v>105</v>
      </c>
      <c r="C39" s="23">
        <v>0</v>
      </c>
      <c r="D39" s="24">
        <v>-3.915</v>
      </c>
      <c r="E39" s="25">
        <v>-1.288</v>
      </c>
      <c r="F39" s="26">
        <v>-0.19</v>
      </c>
      <c r="G39" s="28">
        <v>0</v>
      </c>
      <c r="H39" s="28">
        <v>0</v>
      </c>
      <c r="I39" s="28">
        <v>0</v>
      </c>
      <c r="J39" s="29">
        <v>0</v>
      </c>
      <c r="K39" s="22"/>
    </row>
    <row r="40" spans="1:11" ht="27.75" customHeight="1" x14ac:dyDescent="0.3">
      <c r="A40" s="21" t="s">
        <v>92</v>
      </c>
      <c r="B40" s="22" t="s">
        <v>106</v>
      </c>
      <c r="C40" s="23">
        <v>0</v>
      </c>
      <c r="D40" s="24">
        <v>-3.2360000000000002</v>
      </c>
      <c r="E40" s="25">
        <v>-1.0489999999999999</v>
      </c>
      <c r="F40" s="26">
        <v>-0.152</v>
      </c>
      <c r="G40" s="28">
        <v>0</v>
      </c>
      <c r="H40" s="28">
        <v>0</v>
      </c>
      <c r="I40" s="28">
        <v>0</v>
      </c>
      <c r="J40" s="31">
        <v>9.7000000000000003E-2</v>
      </c>
      <c r="K40" s="22"/>
    </row>
    <row r="41" spans="1:11" ht="27.75" customHeight="1" x14ac:dyDescent="0.3">
      <c r="A41" s="21" t="s">
        <v>94</v>
      </c>
      <c r="B41" s="22" t="s">
        <v>107</v>
      </c>
      <c r="C41" s="23">
        <v>0</v>
      </c>
      <c r="D41" s="24">
        <v>-3.2360000000000002</v>
      </c>
      <c r="E41" s="25">
        <v>-1.0489999999999999</v>
      </c>
      <c r="F41" s="26">
        <v>-0.152</v>
      </c>
      <c r="G41" s="28">
        <v>0</v>
      </c>
      <c r="H41" s="28">
        <v>0</v>
      </c>
      <c r="I41" s="28">
        <v>0</v>
      </c>
      <c r="J41" s="29">
        <v>0</v>
      </c>
      <c r="K41" s="22"/>
    </row>
    <row r="42" spans="1:11" ht="27.75" customHeight="1" x14ac:dyDescent="0.3">
      <c r="A42" s="21" t="s">
        <v>96</v>
      </c>
      <c r="B42" s="22" t="s">
        <v>108</v>
      </c>
      <c r="C42" s="23">
        <v>0</v>
      </c>
      <c r="D42" s="24">
        <v>-2.198</v>
      </c>
      <c r="E42" s="25">
        <v>-0.66300000000000003</v>
      </c>
      <c r="F42" s="26">
        <v>-8.8999999999999996E-2</v>
      </c>
      <c r="G42" s="27">
        <v>95.93</v>
      </c>
      <c r="H42" s="28">
        <v>0</v>
      </c>
      <c r="I42" s="28">
        <v>0</v>
      </c>
      <c r="J42" s="31">
        <v>8.5000000000000006E-2</v>
      </c>
      <c r="K42" s="22"/>
    </row>
    <row r="43" spans="1:11" ht="27.75" customHeight="1" x14ac:dyDescent="0.3">
      <c r="A43" s="21" t="s">
        <v>98</v>
      </c>
      <c r="B43" s="22" t="s">
        <v>109</v>
      </c>
      <c r="C43" s="23">
        <v>0</v>
      </c>
      <c r="D43" s="24">
        <v>-2.198</v>
      </c>
      <c r="E43" s="25">
        <v>-0.66300000000000003</v>
      </c>
      <c r="F43" s="26">
        <v>-8.8999999999999996E-2</v>
      </c>
      <c r="G43" s="27">
        <v>95.93</v>
      </c>
      <c r="H43" s="28">
        <v>0</v>
      </c>
      <c r="I43" s="28">
        <v>0</v>
      </c>
      <c r="J43" s="29">
        <v>0</v>
      </c>
      <c r="K43" s="22"/>
    </row>
  </sheetData>
  <mergeCells count="15">
    <mergeCell ref="G9:H9"/>
    <mergeCell ref="I9:K9"/>
    <mergeCell ref="C6:D6"/>
    <mergeCell ref="G6:H6"/>
    <mergeCell ref="C7:D7"/>
    <mergeCell ref="G7:H7"/>
    <mergeCell ref="B8:E8"/>
    <mergeCell ref="G8:H8"/>
    <mergeCell ref="C5:D5"/>
    <mergeCell ref="G5:H5"/>
    <mergeCell ref="B1:D1"/>
    <mergeCell ref="E1:K1"/>
    <mergeCell ref="A2:K2"/>
    <mergeCell ref="A4:E4"/>
    <mergeCell ref="G4:K4"/>
  </mergeCells>
  <hyperlinks>
    <hyperlink ref="A1" location="Overview!A1" display="Back to Overview" xr:uid="{05841076-C563-497C-A4CC-91F0B1A0B705}"/>
  </hyperlinks>
  <pageMargins left="0.39370078740157483" right="0.39370078740157483" top="0.9055118110236221" bottom="0.78740157480314965" header="0.31496062992125984" footer="0.27559055118110237"/>
  <pageSetup paperSize="9" scale="43" fitToHeight="0" orientation="portrait" r:id="rId1"/>
  <headerFooter differentFirst="1" scaleWithDoc="0">
    <oddHeader>&amp;L&amp;"Trebuchet MS,Bold"
Annex 1&amp;"Trebuchet MS,Regular" - Schedule of Charges for use of the Distribution System by LV and HV Designated Properties</oddHeader>
    <firstHeader>&amp;L&amp;"Trebuchet MS,Regular"
&amp;"Trebuchet MS,Bold"Annex 1&amp;"Trebuchet MS,Regular" - Schedule of Charges for use of the Distribution System by LV and HV Designated Properties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D81EE-C2B7-4E5C-A6F6-0A19AD4DA26D}">
  <sheetPr codeName="Sheet8">
    <pageSetUpPr fitToPage="1"/>
  </sheetPr>
  <dimension ref="A1:M43"/>
  <sheetViews>
    <sheetView zoomScale="90" zoomScaleNormal="90" zoomScaleSheetLayoutView="100" workbookViewId="0">
      <selection activeCell="D19" sqref="D19"/>
    </sheetView>
  </sheetViews>
  <sheetFormatPr defaultColWidth="9.140625" defaultRowHeight="27.75" customHeight="1" x14ac:dyDescent="0.3"/>
  <cols>
    <col min="1" max="1" width="49" style="3" bestFit="1" customWidth="1"/>
    <col min="2" max="2" width="17.5703125" style="35" customWidth="1"/>
    <col min="3" max="3" width="7.5703125" style="3" customWidth="1"/>
    <col min="4" max="4" width="17.5703125" style="3" customWidth="1"/>
    <col min="5" max="7" width="17.5703125" style="35" customWidth="1"/>
    <col min="8" max="9" width="17.5703125" style="36" customWidth="1"/>
    <col min="10" max="10" width="17.5703125" style="37" customWidth="1"/>
    <col min="11" max="11" width="17.5703125" style="38" customWidth="1"/>
    <col min="12" max="12" width="1.42578125" style="4" customWidth="1"/>
    <col min="13" max="13" width="15.5703125" style="4" customWidth="1"/>
    <col min="14" max="16384" width="9.140625" style="3"/>
  </cols>
  <sheetData>
    <row r="1" spans="1:13" ht="27.75" customHeight="1" x14ac:dyDescent="0.25">
      <c r="A1" s="1" t="s">
        <v>0</v>
      </c>
      <c r="B1" s="135"/>
      <c r="C1" s="136"/>
      <c r="D1" s="136"/>
      <c r="E1" s="137"/>
      <c r="F1" s="137"/>
      <c r="G1" s="137"/>
      <c r="H1" s="137"/>
      <c r="I1" s="137"/>
      <c r="J1" s="137"/>
      <c r="K1" s="137"/>
      <c r="L1" s="2"/>
      <c r="M1" s="2"/>
    </row>
    <row r="2" spans="1:13" ht="27" customHeight="1" x14ac:dyDescent="0.3">
      <c r="A2" s="138" t="str">
        <f>[3]Overview!B4&amp; " - Effective from "&amp;[3]Overview!D4&amp;" - "&amp;[3]Overview!E4&amp;" LV and HV charges"</f>
        <v>Northern Powergrid (Northeast) Plc - Effective from 1 April 2026 - Final LV and HV charges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3" s="7" customFormat="1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6"/>
    </row>
    <row r="4" spans="1:13" ht="27" customHeight="1" x14ac:dyDescent="0.3">
      <c r="A4" s="138" t="s">
        <v>1</v>
      </c>
      <c r="B4" s="138"/>
      <c r="C4" s="138"/>
      <c r="D4" s="138"/>
      <c r="E4" s="138"/>
      <c r="F4" s="5"/>
      <c r="G4" s="138" t="s">
        <v>2</v>
      </c>
      <c r="H4" s="138"/>
      <c r="I4" s="138"/>
      <c r="J4" s="138"/>
      <c r="K4" s="138"/>
    </row>
    <row r="5" spans="1:13" ht="28.5" customHeight="1" x14ac:dyDescent="0.3">
      <c r="A5" s="8" t="s">
        <v>3</v>
      </c>
      <c r="B5" s="9" t="s">
        <v>4</v>
      </c>
      <c r="C5" s="131" t="s">
        <v>5</v>
      </c>
      <c r="D5" s="132"/>
      <c r="E5" s="10" t="s">
        <v>6</v>
      </c>
      <c r="F5" s="5"/>
      <c r="G5" s="133"/>
      <c r="H5" s="134"/>
      <c r="I5" s="11" t="s">
        <v>7</v>
      </c>
      <c r="J5" s="12" t="s">
        <v>8</v>
      </c>
      <c r="K5" s="10" t="s">
        <v>6</v>
      </c>
      <c r="L5" s="5"/>
    </row>
    <row r="6" spans="1:13" ht="65.25" customHeight="1" x14ac:dyDescent="0.3">
      <c r="A6" s="13" t="s">
        <v>9</v>
      </c>
      <c r="B6" s="14" t="s">
        <v>10</v>
      </c>
      <c r="C6" s="143" t="s">
        <v>11</v>
      </c>
      <c r="D6" s="143"/>
      <c r="E6" s="14" t="s">
        <v>12</v>
      </c>
      <c r="F6" s="5"/>
      <c r="G6" s="144" t="s">
        <v>13</v>
      </c>
      <c r="H6" s="144"/>
      <c r="I6" s="14" t="s">
        <v>10</v>
      </c>
      <c r="J6" s="15" t="s">
        <v>11</v>
      </c>
      <c r="K6" s="15" t="s">
        <v>12</v>
      </c>
      <c r="L6" s="5"/>
    </row>
    <row r="7" spans="1:13" ht="65.25" customHeight="1" x14ac:dyDescent="0.3">
      <c r="A7" s="13" t="s">
        <v>14</v>
      </c>
      <c r="B7" s="17">
        <v>0</v>
      </c>
      <c r="C7" s="145">
        <v>0</v>
      </c>
      <c r="D7" s="146"/>
      <c r="E7" s="14" t="s">
        <v>15</v>
      </c>
      <c r="F7" s="5"/>
      <c r="G7" s="144" t="s">
        <v>16</v>
      </c>
      <c r="H7" s="144"/>
      <c r="I7" s="17">
        <v>0</v>
      </c>
      <c r="J7" s="15" t="s">
        <v>17</v>
      </c>
      <c r="K7" s="15" t="s">
        <v>12</v>
      </c>
      <c r="L7" s="5"/>
    </row>
    <row r="8" spans="1:13" ht="65.25" customHeight="1" x14ac:dyDescent="0.3">
      <c r="A8" s="16" t="s">
        <v>18</v>
      </c>
      <c r="B8" s="140" t="s">
        <v>19</v>
      </c>
      <c r="C8" s="141"/>
      <c r="D8" s="141"/>
      <c r="E8" s="142"/>
      <c r="F8" s="5"/>
      <c r="G8" s="144" t="s">
        <v>20</v>
      </c>
      <c r="H8" s="144"/>
      <c r="I8" s="17">
        <v>0</v>
      </c>
      <c r="J8" s="17">
        <v>0</v>
      </c>
      <c r="K8" s="15" t="s">
        <v>15</v>
      </c>
      <c r="L8" s="5"/>
    </row>
    <row r="9" spans="1:13" s="7" customFormat="1" ht="27" customHeight="1" x14ac:dyDescent="0.3">
      <c r="A9" s="5"/>
      <c r="B9" s="5"/>
      <c r="C9" s="5"/>
      <c r="D9" s="5"/>
      <c r="E9" s="5"/>
      <c r="F9" s="5"/>
      <c r="G9" s="139" t="s">
        <v>18</v>
      </c>
      <c r="H9" s="139"/>
      <c r="I9" s="140" t="s">
        <v>19</v>
      </c>
      <c r="J9" s="141"/>
      <c r="K9" s="142"/>
      <c r="L9" s="6"/>
      <c r="M9" s="6"/>
    </row>
    <row r="10" spans="1:13" s="7" customFormat="1" ht="18.75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6"/>
      <c r="M10" s="6"/>
    </row>
    <row r="11" spans="1:13" ht="78.75" customHeight="1" x14ac:dyDescent="0.3">
      <c r="A11" s="18" t="s">
        <v>21</v>
      </c>
      <c r="B11" s="19" t="s">
        <v>22</v>
      </c>
      <c r="C11" s="19" t="s">
        <v>23</v>
      </c>
      <c r="D11" s="20" t="s">
        <v>24</v>
      </c>
      <c r="E11" s="20" t="s">
        <v>25</v>
      </c>
      <c r="F11" s="20" t="s">
        <v>26</v>
      </c>
      <c r="G11" s="19" t="s">
        <v>27</v>
      </c>
      <c r="H11" s="19" t="s">
        <v>28</v>
      </c>
      <c r="I11" s="18" t="s">
        <v>29</v>
      </c>
      <c r="J11" s="19" t="s">
        <v>30</v>
      </c>
      <c r="K11" s="19" t="s">
        <v>31</v>
      </c>
    </row>
    <row r="12" spans="1:13" ht="32.25" customHeight="1" x14ac:dyDescent="0.3">
      <c r="A12" s="21" t="s">
        <v>32</v>
      </c>
      <c r="B12" s="22" t="s">
        <v>33</v>
      </c>
      <c r="C12" s="23" t="s">
        <v>34</v>
      </c>
      <c r="D12" s="24">
        <v>11.239000000000001</v>
      </c>
      <c r="E12" s="25">
        <v>1.702</v>
      </c>
      <c r="F12" s="26">
        <v>0.24</v>
      </c>
      <c r="G12" s="27">
        <v>17.97</v>
      </c>
      <c r="H12" s="28">
        <v>0</v>
      </c>
      <c r="I12" s="28">
        <v>0</v>
      </c>
      <c r="J12" s="29">
        <v>0</v>
      </c>
      <c r="K12" s="22" t="s">
        <v>35</v>
      </c>
    </row>
    <row r="13" spans="1:13" ht="32.25" customHeight="1" x14ac:dyDescent="0.3">
      <c r="A13" s="21" t="s">
        <v>36</v>
      </c>
      <c r="B13" s="22" t="s">
        <v>37</v>
      </c>
      <c r="C13" s="23">
        <v>2</v>
      </c>
      <c r="D13" s="24">
        <v>11.239000000000001</v>
      </c>
      <c r="E13" s="25">
        <v>1.702</v>
      </c>
      <c r="F13" s="26">
        <v>0.24</v>
      </c>
      <c r="G13" s="28">
        <v>0</v>
      </c>
      <c r="H13" s="28">
        <v>0</v>
      </c>
      <c r="I13" s="28">
        <v>0</v>
      </c>
      <c r="J13" s="29">
        <v>0</v>
      </c>
      <c r="K13" s="22"/>
    </row>
    <row r="14" spans="1:13" ht="32.25" customHeight="1" x14ac:dyDescent="0.3">
      <c r="A14" s="21" t="s">
        <v>38</v>
      </c>
      <c r="B14" s="22" t="s">
        <v>39</v>
      </c>
      <c r="C14" s="23" t="s">
        <v>40</v>
      </c>
      <c r="D14" s="24">
        <v>12.823</v>
      </c>
      <c r="E14" s="25">
        <v>1.9419999999999999</v>
      </c>
      <c r="F14" s="26">
        <v>0.27300000000000002</v>
      </c>
      <c r="G14" s="27">
        <v>14.71</v>
      </c>
      <c r="H14" s="28">
        <v>0</v>
      </c>
      <c r="I14" s="28">
        <v>0</v>
      </c>
      <c r="J14" s="29">
        <v>0</v>
      </c>
      <c r="K14" s="22"/>
    </row>
    <row r="15" spans="1:13" ht="32.25" customHeight="1" x14ac:dyDescent="0.3">
      <c r="A15" s="21" t="s">
        <v>41</v>
      </c>
      <c r="B15" s="22" t="s">
        <v>42</v>
      </c>
      <c r="C15" s="23" t="s">
        <v>40</v>
      </c>
      <c r="D15" s="24">
        <v>12.823</v>
      </c>
      <c r="E15" s="25">
        <v>1.9419999999999999</v>
      </c>
      <c r="F15" s="26">
        <v>0.27300000000000002</v>
      </c>
      <c r="G15" s="27">
        <v>16.73</v>
      </c>
      <c r="H15" s="28">
        <v>0</v>
      </c>
      <c r="I15" s="28">
        <v>0</v>
      </c>
      <c r="J15" s="29">
        <v>0</v>
      </c>
      <c r="K15" s="22"/>
    </row>
    <row r="16" spans="1:13" ht="32.25" customHeight="1" x14ac:dyDescent="0.3">
      <c r="A16" s="21" t="s">
        <v>43</v>
      </c>
      <c r="B16" s="22" t="s">
        <v>44</v>
      </c>
      <c r="C16" s="23" t="s">
        <v>40</v>
      </c>
      <c r="D16" s="24">
        <v>12.823</v>
      </c>
      <c r="E16" s="25">
        <v>1.9419999999999999</v>
      </c>
      <c r="F16" s="26">
        <v>0.27300000000000002</v>
      </c>
      <c r="G16" s="27">
        <v>20.21</v>
      </c>
      <c r="H16" s="28">
        <v>0</v>
      </c>
      <c r="I16" s="28">
        <v>0</v>
      </c>
      <c r="J16" s="29">
        <v>0</v>
      </c>
      <c r="K16" s="22"/>
    </row>
    <row r="17" spans="1:11" ht="32.25" customHeight="1" x14ac:dyDescent="0.3">
      <c r="A17" s="21" t="s">
        <v>45</v>
      </c>
      <c r="B17" s="22" t="s">
        <v>46</v>
      </c>
      <c r="C17" s="23" t="s">
        <v>40</v>
      </c>
      <c r="D17" s="24">
        <v>12.823</v>
      </c>
      <c r="E17" s="25">
        <v>1.9419999999999999</v>
      </c>
      <c r="F17" s="26">
        <v>0.27300000000000002</v>
      </c>
      <c r="G17" s="27">
        <v>26.54</v>
      </c>
      <c r="H17" s="28">
        <v>0</v>
      </c>
      <c r="I17" s="28">
        <v>0</v>
      </c>
      <c r="J17" s="29">
        <v>0</v>
      </c>
      <c r="K17" s="22"/>
    </row>
    <row r="18" spans="1:11" ht="32.25" customHeight="1" x14ac:dyDescent="0.3">
      <c r="A18" s="21" t="s">
        <v>47</v>
      </c>
      <c r="B18" s="22" t="s">
        <v>48</v>
      </c>
      <c r="C18" s="23" t="s">
        <v>40</v>
      </c>
      <c r="D18" s="24">
        <v>12.823</v>
      </c>
      <c r="E18" s="25">
        <v>1.9419999999999999</v>
      </c>
      <c r="F18" s="26">
        <v>0.27300000000000002</v>
      </c>
      <c r="G18" s="27">
        <v>46.58</v>
      </c>
      <c r="H18" s="28">
        <v>0</v>
      </c>
      <c r="I18" s="28">
        <v>0</v>
      </c>
      <c r="J18" s="29">
        <v>0</v>
      </c>
      <c r="K18" s="22"/>
    </row>
    <row r="19" spans="1:11" ht="32.25" customHeight="1" x14ac:dyDescent="0.3">
      <c r="A19" s="21" t="s">
        <v>49</v>
      </c>
      <c r="B19" s="22" t="s">
        <v>50</v>
      </c>
      <c r="C19" s="23">
        <v>4</v>
      </c>
      <c r="D19" s="24">
        <v>12.823</v>
      </c>
      <c r="E19" s="25">
        <v>1.9419999999999999</v>
      </c>
      <c r="F19" s="26">
        <v>0.27300000000000002</v>
      </c>
      <c r="G19" s="28">
        <v>0</v>
      </c>
      <c r="H19" s="28">
        <v>0</v>
      </c>
      <c r="I19" s="28">
        <v>0</v>
      </c>
      <c r="J19" s="29">
        <v>0</v>
      </c>
      <c r="K19" s="22"/>
    </row>
    <row r="20" spans="1:11" ht="32.25" customHeight="1" x14ac:dyDescent="0.3">
      <c r="A20" s="21" t="s">
        <v>51</v>
      </c>
      <c r="B20" s="22" t="s">
        <v>52</v>
      </c>
      <c r="C20" s="23">
        <v>0</v>
      </c>
      <c r="D20" s="24">
        <v>8.5220000000000002</v>
      </c>
      <c r="E20" s="25">
        <v>1.2549999999999999</v>
      </c>
      <c r="F20" s="26">
        <v>0.17899999999999999</v>
      </c>
      <c r="G20" s="27">
        <v>15.25</v>
      </c>
      <c r="H20" s="27">
        <v>5.48</v>
      </c>
      <c r="I20" s="30">
        <v>5.48</v>
      </c>
      <c r="J20" s="31">
        <v>0.16300000000000001</v>
      </c>
      <c r="K20" s="22"/>
    </row>
    <row r="21" spans="1:11" ht="32.25" customHeight="1" x14ac:dyDescent="0.3">
      <c r="A21" s="21" t="s">
        <v>53</v>
      </c>
      <c r="B21" s="22" t="s">
        <v>54</v>
      </c>
      <c r="C21" s="23">
        <v>0</v>
      </c>
      <c r="D21" s="24">
        <v>8.5220000000000002</v>
      </c>
      <c r="E21" s="25">
        <v>1.2549999999999999</v>
      </c>
      <c r="F21" s="26">
        <v>0.17899999999999999</v>
      </c>
      <c r="G21" s="27">
        <v>68.39</v>
      </c>
      <c r="H21" s="27">
        <v>5.48</v>
      </c>
      <c r="I21" s="30">
        <v>5.48</v>
      </c>
      <c r="J21" s="31">
        <v>0.16300000000000001</v>
      </c>
      <c r="K21" s="22"/>
    </row>
    <row r="22" spans="1:11" ht="32.25" customHeight="1" x14ac:dyDescent="0.3">
      <c r="A22" s="21" t="s">
        <v>55</v>
      </c>
      <c r="B22" s="22" t="s">
        <v>56</v>
      </c>
      <c r="C22" s="23">
        <v>0</v>
      </c>
      <c r="D22" s="24">
        <v>8.5220000000000002</v>
      </c>
      <c r="E22" s="25">
        <v>1.2549999999999999</v>
      </c>
      <c r="F22" s="26">
        <v>0.17899999999999999</v>
      </c>
      <c r="G22" s="27">
        <v>129.88999999999999</v>
      </c>
      <c r="H22" s="27">
        <v>5.48</v>
      </c>
      <c r="I22" s="30">
        <v>5.48</v>
      </c>
      <c r="J22" s="31">
        <v>0.16300000000000001</v>
      </c>
      <c r="K22" s="22"/>
    </row>
    <row r="23" spans="1:11" ht="32.25" customHeight="1" x14ac:dyDescent="0.3">
      <c r="A23" s="21" t="s">
        <v>57</v>
      </c>
      <c r="B23" s="22" t="s">
        <v>58</v>
      </c>
      <c r="C23" s="23">
        <v>0</v>
      </c>
      <c r="D23" s="24">
        <v>8.5220000000000002</v>
      </c>
      <c r="E23" s="25">
        <v>1.2549999999999999</v>
      </c>
      <c r="F23" s="26">
        <v>0.17899999999999999</v>
      </c>
      <c r="G23" s="27">
        <v>194.74</v>
      </c>
      <c r="H23" s="27">
        <v>5.48</v>
      </c>
      <c r="I23" s="30">
        <v>5.48</v>
      </c>
      <c r="J23" s="31">
        <v>0.16300000000000001</v>
      </c>
      <c r="K23" s="22"/>
    </row>
    <row r="24" spans="1:11" ht="32.25" customHeight="1" x14ac:dyDescent="0.3">
      <c r="A24" s="21" t="s">
        <v>59</v>
      </c>
      <c r="B24" s="22" t="s">
        <v>60</v>
      </c>
      <c r="C24" s="23">
        <v>0</v>
      </c>
      <c r="D24" s="24">
        <v>8.5220000000000002</v>
      </c>
      <c r="E24" s="25">
        <v>1.2549999999999999</v>
      </c>
      <c r="F24" s="26">
        <v>0.17899999999999999</v>
      </c>
      <c r="G24" s="27">
        <v>482.86</v>
      </c>
      <c r="H24" s="27">
        <v>5.48</v>
      </c>
      <c r="I24" s="30">
        <v>5.48</v>
      </c>
      <c r="J24" s="31">
        <v>0.16300000000000001</v>
      </c>
      <c r="K24" s="22"/>
    </row>
    <row r="25" spans="1:11" ht="32.25" customHeight="1" x14ac:dyDescent="0.3">
      <c r="A25" s="21" t="s">
        <v>61</v>
      </c>
      <c r="B25" s="22" t="s">
        <v>62</v>
      </c>
      <c r="C25" s="23">
        <v>0</v>
      </c>
      <c r="D25" s="24">
        <v>4.6340000000000003</v>
      </c>
      <c r="E25" s="25">
        <v>0.626</v>
      </c>
      <c r="F25" s="26">
        <v>9.2999999999999999E-2</v>
      </c>
      <c r="G25" s="27">
        <v>15.25</v>
      </c>
      <c r="H25" s="27">
        <v>5.15</v>
      </c>
      <c r="I25" s="30">
        <v>5.15</v>
      </c>
      <c r="J25" s="31">
        <v>8.6999999999999994E-2</v>
      </c>
      <c r="K25" s="22"/>
    </row>
    <row r="26" spans="1:11" ht="32.25" customHeight="1" x14ac:dyDescent="0.3">
      <c r="A26" s="21" t="s">
        <v>63</v>
      </c>
      <c r="B26" s="22" t="s">
        <v>64</v>
      </c>
      <c r="C26" s="23">
        <v>0</v>
      </c>
      <c r="D26" s="24">
        <v>4.6340000000000003</v>
      </c>
      <c r="E26" s="25">
        <v>0.626</v>
      </c>
      <c r="F26" s="26">
        <v>9.2999999999999999E-2</v>
      </c>
      <c r="G26" s="27">
        <v>68.39</v>
      </c>
      <c r="H26" s="27">
        <v>5.15</v>
      </c>
      <c r="I26" s="30">
        <v>5.15</v>
      </c>
      <c r="J26" s="31">
        <v>8.6999999999999994E-2</v>
      </c>
      <c r="K26" s="22"/>
    </row>
    <row r="27" spans="1:11" ht="32.25" customHeight="1" x14ac:dyDescent="0.3">
      <c r="A27" s="21" t="s">
        <v>65</v>
      </c>
      <c r="B27" s="22" t="s">
        <v>66</v>
      </c>
      <c r="C27" s="23">
        <v>0</v>
      </c>
      <c r="D27" s="24">
        <v>4.6340000000000003</v>
      </c>
      <c r="E27" s="25">
        <v>0.626</v>
      </c>
      <c r="F27" s="26">
        <v>9.2999999999999999E-2</v>
      </c>
      <c r="G27" s="27">
        <v>129.88999999999999</v>
      </c>
      <c r="H27" s="27">
        <v>5.15</v>
      </c>
      <c r="I27" s="30">
        <v>5.15</v>
      </c>
      <c r="J27" s="31">
        <v>8.6999999999999994E-2</v>
      </c>
      <c r="K27" s="22"/>
    </row>
    <row r="28" spans="1:11" ht="27.75" customHeight="1" x14ac:dyDescent="0.3">
      <c r="A28" s="21" t="s">
        <v>67</v>
      </c>
      <c r="B28" s="22" t="s">
        <v>68</v>
      </c>
      <c r="C28" s="23">
        <v>0</v>
      </c>
      <c r="D28" s="24">
        <v>4.6340000000000003</v>
      </c>
      <c r="E28" s="25">
        <v>0.626</v>
      </c>
      <c r="F28" s="26">
        <v>9.2999999999999999E-2</v>
      </c>
      <c r="G28" s="27">
        <v>194.74</v>
      </c>
      <c r="H28" s="27">
        <v>5.15</v>
      </c>
      <c r="I28" s="30">
        <v>5.15</v>
      </c>
      <c r="J28" s="31">
        <v>8.6999999999999994E-2</v>
      </c>
      <c r="K28" s="22"/>
    </row>
    <row r="29" spans="1:11" ht="27.75" customHeight="1" x14ac:dyDescent="0.3">
      <c r="A29" s="21" t="s">
        <v>69</v>
      </c>
      <c r="B29" s="22" t="s">
        <v>70</v>
      </c>
      <c r="C29" s="23">
        <v>0</v>
      </c>
      <c r="D29" s="24">
        <v>4.6340000000000003</v>
      </c>
      <c r="E29" s="25">
        <v>0.626</v>
      </c>
      <c r="F29" s="26">
        <v>9.2999999999999999E-2</v>
      </c>
      <c r="G29" s="27">
        <v>482.86</v>
      </c>
      <c r="H29" s="27">
        <v>5.15</v>
      </c>
      <c r="I29" s="30">
        <v>5.15</v>
      </c>
      <c r="J29" s="31">
        <v>8.6999999999999994E-2</v>
      </c>
      <c r="K29" s="22"/>
    </row>
    <row r="30" spans="1:11" ht="27.75" customHeight="1" x14ac:dyDescent="0.3">
      <c r="A30" s="21" t="s">
        <v>71</v>
      </c>
      <c r="B30" s="22" t="s">
        <v>72</v>
      </c>
      <c r="C30" s="23">
        <v>0</v>
      </c>
      <c r="D30" s="24">
        <v>3.403</v>
      </c>
      <c r="E30" s="25">
        <v>0.42699999999999999</v>
      </c>
      <c r="F30" s="26">
        <v>6.6000000000000003E-2</v>
      </c>
      <c r="G30" s="27">
        <v>316.66000000000003</v>
      </c>
      <c r="H30" s="27">
        <v>5.6</v>
      </c>
      <c r="I30" s="30">
        <v>5.6</v>
      </c>
      <c r="J30" s="31">
        <v>6.3E-2</v>
      </c>
      <c r="K30" s="22"/>
    </row>
    <row r="31" spans="1:11" ht="27.75" customHeight="1" x14ac:dyDescent="0.3">
      <c r="A31" s="21" t="s">
        <v>73</v>
      </c>
      <c r="B31" s="22" t="s">
        <v>74</v>
      </c>
      <c r="C31" s="23">
        <v>0</v>
      </c>
      <c r="D31" s="24">
        <v>3.403</v>
      </c>
      <c r="E31" s="25">
        <v>0.42699999999999999</v>
      </c>
      <c r="F31" s="26">
        <v>6.6000000000000003E-2</v>
      </c>
      <c r="G31" s="27">
        <v>681.69</v>
      </c>
      <c r="H31" s="27">
        <v>5.6</v>
      </c>
      <c r="I31" s="30">
        <v>5.6</v>
      </c>
      <c r="J31" s="31">
        <v>6.3E-2</v>
      </c>
      <c r="K31" s="22"/>
    </row>
    <row r="32" spans="1:11" ht="27.75" customHeight="1" x14ac:dyDescent="0.3">
      <c r="A32" s="21" t="s">
        <v>75</v>
      </c>
      <c r="B32" s="22" t="s">
        <v>76</v>
      </c>
      <c r="C32" s="23">
        <v>0</v>
      </c>
      <c r="D32" s="24">
        <v>3.403</v>
      </c>
      <c r="E32" s="25">
        <v>0.42699999999999999</v>
      </c>
      <c r="F32" s="26">
        <v>6.6000000000000003E-2</v>
      </c>
      <c r="G32" s="27">
        <v>1316.4</v>
      </c>
      <c r="H32" s="27">
        <v>5.6</v>
      </c>
      <c r="I32" s="30">
        <v>5.6</v>
      </c>
      <c r="J32" s="31">
        <v>6.3E-2</v>
      </c>
      <c r="K32" s="22"/>
    </row>
    <row r="33" spans="1:11" ht="27.75" customHeight="1" x14ac:dyDescent="0.3">
      <c r="A33" s="21" t="s">
        <v>77</v>
      </c>
      <c r="B33" s="22" t="s">
        <v>78</v>
      </c>
      <c r="C33" s="23">
        <v>0</v>
      </c>
      <c r="D33" s="24">
        <v>3.403</v>
      </c>
      <c r="E33" s="25">
        <v>0.42699999999999999</v>
      </c>
      <c r="F33" s="26">
        <v>6.6000000000000003E-2</v>
      </c>
      <c r="G33" s="27">
        <v>2103.42</v>
      </c>
      <c r="H33" s="27">
        <v>5.6</v>
      </c>
      <c r="I33" s="30">
        <v>5.6</v>
      </c>
      <c r="J33" s="31">
        <v>6.3E-2</v>
      </c>
      <c r="K33" s="22"/>
    </row>
    <row r="34" spans="1:11" ht="27.75" customHeight="1" x14ac:dyDescent="0.3">
      <c r="A34" s="21" t="s">
        <v>79</v>
      </c>
      <c r="B34" s="22" t="s">
        <v>80</v>
      </c>
      <c r="C34" s="23">
        <v>0</v>
      </c>
      <c r="D34" s="24">
        <v>3.403</v>
      </c>
      <c r="E34" s="25">
        <v>0.42699999999999999</v>
      </c>
      <c r="F34" s="26">
        <v>6.6000000000000003E-2</v>
      </c>
      <c r="G34" s="27">
        <v>5182.22</v>
      </c>
      <c r="H34" s="27">
        <v>5.6</v>
      </c>
      <c r="I34" s="30">
        <v>5.6</v>
      </c>
      <c r="J34" s="31">
        <v>6.3E-2</v>
      </c>
      <c r="K34" s="22"/>
    </row>
    <row r="35" spans="1:11" ht="27.75" customHeight="1" x14ac:dyDescent="0.3">
      <c r="A35" s="21" t="s">
        <v>81</v>
      </c>
      <c r="B35" s="22" t="s">
        <v>82</v>
      </c>
      <c r="C35" s="23" t="s">
        <v>83</v>
      </c>
      <c r="D35" s="32">
        <v>33.484000000000002</v>
      </c>
      <c r="E35" s="33">
        <v>1.8129999999999999</v>
      </c>
      <c r="F35" s="34">
        <v>0.498</v>
      </c>
      <c r="G35" s="28">
        <v>0</v>
      </c>
      <c r="H35" s="28">
        <v>0</v>
      </c>
      <c r="I35" s="28">
        <v>0</v>
      </c>
      <c r="J35" s="29">
        <v>0</v>
      </c>
      <c r="K35" s="22"/>
    </row>
    <row r="36" spans="1:11" ht="27.75" customHeight="1" x14ac:dyDescent="0.3">
      <c r="A36" s="21" t="s">
        <v>84</v>
      </c>
      <c r="B36" s="22" t="s">
        <v>85</v>
      </c>
      <c r="C36" s="23">
        <v>0</v>
      </c>
      <c r="D36" s="24">
        <v>-7.7359999999999998</v>
      </c>
      <c r="E36" s="25">
        <v>-1.171</v>
      </c>
      <c r="F36" s="26">
        <v>-0.16500000000000001</v>
      </c>
      <c r="G36" s="28">
        <v>0</v>
      </c>
      <c r="H36" s="28">
        <v>0</v>
      </c>
      <c r="I36" s="28">
        <v>0</v>
      </c>
      <c r="J36" s="29">
        <v>0</v>
      </c>
      <c r="K36" s="22"/>
    </row>
    <row r="37" spans="1:11" ht="27.75" customHeight="1" x14ac:dyDescent="0.3">
      <c r="A37" s="21" t="s">
        <v>86</v>
      </c>
      <c r="B37" s="22" t="s">
        <v>87</v>
      </c>
      <c r="C37" s="23">
        <v>0</v>
      </c>
      <c r="D37" s="24">
        <v>-6.5179999999999998</v>
      </c>
      <c r="E37" s="25">
        <v>-0.97199999999999998</v>
      </c>
      <c r="F37" s="26">
        <v>-0.13800000000000001</v>
      </c>
      <c r="G37" s="28">
        <v>0</v>
      </c>
      <c r="H37" s="28">
        <v>0</v>
      </c>
      <c r="I37" s="28">
        <v>0</v>
      </c>
      <c r="J37" s="29">
        <v>0</v>
      </c>
      <c r="K37" s="22"/>
    </row>
    <row r="38" spans="1:11" ht="27.75" customHeight="1" x14ac:dyDescent="0.3">
      <c r="A38" s="21" t="s">
        <v>88</v>
      </c>
      <c r="B38" s="22" t="s">
        <v>89</v>
      </c>
      <c r="C38" s="23">
        <v>0</v>
      </c>
      <c r="D38" s="24">
        <v>-7.7359999999999998</v>
      </c>
      <c r="E38" s="25">
        <v>-1.171</v>
      </c>
      <c r="F38" s="26">
        <v>-0.16500000000000001</v>
      </c>
      <c r="G38" s="28">
        <v>0</v>
      </c>
      <c r="H38" s="28">
        <v>0</v>
      </c>
      <c r="I38" s="28">
        <v>0</v>
      </c>
      <c r="J38" s="31">
        <v>0.13</v>
      </c>
      <c r="K38" s="22"/>
    </row>
    <row r="39" spans="1:11" ht="27.75" customHeight="1" x14ac:dyDescent="0.3">
      <c r="A39" s="21" t="s">
        <v>90</v>
      </c>
      <c r="B39" s="22" t="s">
        <v>91</v>
      </c>
      <c r="C39" s="23">
        <v>0</v>
      </c>
      <c r="D39" s="24">
        <v>-7.7359999999999998</v>
      </c>
      <c r="E39" s="25">
        <v>-1.171</v>
      </c>
      <c r="F39" s="26">
        <v>-0.16500000000000001</v>
      </c>
      <c r="G39" s="28">
        <v>0</v>
      </c>
      <c r="H39" s="28">
        <v>0</v>
      </c>
      <c r="I39" s="28">
        <v>0</v>
      </c>
      <c r="J39" s="29">
        <v>0</v>
      </c>
      <c r="K39" s="22"/>
    </row>
    <row r="40" spans="1:11" ht="27.75" customHeight="1" x14ac:dyDescent="0.3">
      <c r="A40" s="21" t="s">
        <v>92</v>
      </c>
      <c r="B40" s="22" t="s">
        <v>93</v>
      </c>
      <c r="C40" s="23">
        <v>0</v>
      </c>
      <c r="D40" s="24">
        <v>-6.5179999999999998</v>
      </c>
      <c r="E40" s="25">
        <v>-0.97199999999999998</v>
      </c>
      <c r="F40" s="26">
        <v>-0.13800000000000001</v>
      </c>
      <c r="G40" s="28">
        <v>0</v>
      </c>
      <c r="H40" s="28">
        <v>0</v>
      </c>
      <c r="I40" s="28">
        <v>0</v>
      </c>
      <c r="J40" s="31">
        <v>0.122</v>
      </c>
      <c r="K40" s="22"/>
    </row>
    <row r="41" spans="1:11" ht="27.75" customHeight="1" x14ac:dyDescent="0.3">
      <c r="A41" s="21" t="s">
        <v>94</v>
      </c>
      <c r="B41" s="22" t="s">
        <v>95</v>
      </c>
      <c r="C41" s="23">
        <v>0</v>
      </c>
      <c r="D41" s="24">
        <v>-6.5179999999999998</v>
      </c>
      <c r="E41" s="25">
        <v>-0.97199999999999998</v>
      </c>
      <c r="F41" s="26">
        <v>-0.13800000000000001</v>
      </c>
      <c r="G41" s="28">
        <v>0</v>
      </c>
      <c r="H41" s="28">
        <v>0</v>
      </c>
      <c r="I41" s="28">
        <v>0</v>
      </c>
      <c r="J41" s="29">
        <v>0</v>
      </c>
      <c r="K41" s="22"/>
    </row>
    <row r="42" spans="1:11" ht="27.75" customHeight="1" x14ac:dyDescent="0.3">
      <c r="A42" s="21" t="s">
        <v>96</v>
      </c>
      <c r="B42" s="22" t="s">
        <v>97</v>
      </c>
      <c r="C42" s="23">
        <v>0</v>
      </c>
      <c r="D42" s="24">
        <v>-3.8839999999999999</v>
      </c>
      <c r="E42" s="25">
        <v>-0.52500000000000002</v>
      </c>
      <c r="F42" s="26">
        <v>-7.8E-2</v>
      </c>
      <c r="G42" s="27">
        <v>70.64</v>
      </c>
      <c r="H42" s="28">
        <v>0</v>
      </c>
      <c r="I42" s="28">
        <v>0</v>
      </c>
      <c r="J42" s="31">
        <v>0.108</v>
      </c>
      <c r="K42" s="22"/>
    </row>
    <row r="43" spans="1:11" ht="27.75" customHeight="1" x14ac:dyDescent="0.3">
      <c r="A43" s="21" t="s">
        <v>98</v>
      </c>
      <c r="B43" s="22" t="s">
        <v>99</v>
      </c>
      <c r="C43" s="23">
        <v>0</v>
      </c>
      <c r="D43" s="24">
        <v>-3.8839999999999999</v>
      </c>
      <c r="E43" s="25">
        <v>-0.52500000000000002</v>
      </c>
      <c r="F43" s="26">
        <v>-7.8E-2</v>
      </c>
      <c r="G43" s="27">
        <v>70.64</v>
      </c>
      <c r="H43" s="28">
        <v>0</v>
      </c>
      <c r="I43" s="28">
        <v>0</v>
      </c>
      <c r="J43" s="29">
        <v>0</v>
      </c>
      <c r="K43" s="22"/>
    </row>
  </sheetData>
  <mergeCells count="15">
    <mergeCell ref="G9:H9"/>
    <mergeCell ref="I9:K9"/>
    <mergeCell ref="C6:D6"/>
    <mergeCell ref="G6:H6"/>
    <mergeCell ref="C7:D7"/>
    <mergeCell ref="G7:H7"/>
    <mergeCell ref="B8:E8"/>
    <mergeCell ref="G8:H8"/>
    <mergeCell ref="C5:D5"/>
    <mergeCell ref="G5:H5"/>
    <mergeCell ref="B1:D1"/>
    <mergeCell ref="E1:K1"/>
    <mergeCell ref="A2:K2"/>
    <mergeCell ref="A4:E4"/>
    <mergeCell ref="G4:K4"/>
  </mergeCells>
  <hyperlinks>
    <hyperlink ref="A1" location="Overview!A1" display="Back to Overview" xr:uid="{3AECF175-20F9-4363-887D-8140E0F14A91}"/>
  </hyperlinks>
  <pageMargins left="0.39370078740157483" right="0.39370078740157483" top="0.9055118110236221" bottom="0.74803149606299213" header="0.51181102362204722" footer="0.51181102362204722"/>
  <pageSetup paperSize="9" scale="43" fitToHeight="0" orientation="portrait" r:id="rId1"/>
  <headerFooter scaleWithDoc="0">
    <oddHeader>&amp;L&amp;"Trebuchet MS,Bold"
Annex 1&amp;"Trebuchet MS,Regular" - Schedule of Charges for use of the Distribution System by LV and HV Designated Properties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93D7C-7415-4BC7-96EC-9C010BA8D02E}">
  <sheetPr codeName="Sheet9">
    <pageSetUpPr fitToPage="1"/>
  </sheetPr>
  <dimension ref="A1:L43"/>
  <sheetViews>
    <sheetView zoomScale="90" zoomScaleNormal="90" zoomScaleSheetLayoutView="100" workbookViewId="0">
      <selection activeCell="D19" sqref="D19"/>
    </sheetView>
  </sheetViews>
  <sheetFormatPr defaultColWidth="9.140625" defaultRowHeight="27.75" customHeight="1" x14ac:dyDescent="0.3"/>
  <cols>
    <col min="1" max="1" width="49" style="3" bestFit="1" customWidth="1"/>
    <col min="2" max="2" width="17.5703125" style="35" customWidth="1"/>
    <col min="3" max="3" width="7.7109375" style="3" customWidth="1"/>
    <col min="4" max="4" width="17.5703125" style="3" customWidth="1"/>
    <col min="5" max="7" width="17.5703125" style="35" customWidth="1"/>
    <col min="8" max="9" width="17.5703125" style="36" customWidth="1"/>
    <col min="10" max="10" width="17.5703125" style="37" customWidth="1"/>
    <col min="11" max="11" width="17.5703125" style="38" customWidth="1"/>
    <col min="12" max="12" width="1.42578125" style="4" customWidth="1"/>
    <col min="13" max="16384" width="9.140625" style="3"/>
  </cols>
  <sheetData>
    <row r="1" spans="1:12" ht="27.75" customHeight="1" x14ac:dyDescent="0.25">
      <c r="A1" s="1" t="s">
        <v>0</v>
      </c>
      <c r="B1" s="149"/>
      <c r="C1" s="150"/>
      <c r="D1" s="150"/>
      <c r="E1" s="151"/>
      <c r="F1" s="151"/>
      <c r="G1" s="151"/>
      <c r="H1" s="151"/>
      <c r="I1" s="151"/>
      <c r="J1" s="151"/>
      <c r="K1" s="151"/>
      <c r="L1" s="2"/>
    </row>
    <row r="2" spans="1:12" ht="27" customHeight="1" x14ac:dyDescent="0.3">
      <c r="A2" s="138" t="str">
        <f>[4]Overview!B4&amp; " - Effective from "&amp;[4]Overview!D4&amp;" - "&amp;[4]Overview!E4&amp;" LV and HV charges"</f>
        <v>Northern Powergrid (Yorkshire) Plc - Effective from 1 April 2026 - Final LV and HV charges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2" s="7" customFormat="1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 ht="27" customHeight="1" x14ac:dyDescent="0.3">
      <c r="A4" s="138" t="s">
        <v>1</v>
      </c>
      <c r="B4" s="138"/>
      <c r="C4" s="138"/>
      <c r="D4" s="138"/>
      <c r="E4" s="138"/>
      <c r="F4" s="5"/>
      <c r="G4" s="138" t="s">
        <v>2</v>
      </c>
      <c r="H4" s="138"/>
      <c r="I4" s="138"/>
      <c r="J4" s="138"/>
      <c r="K4" s="138"/>
    </row>
    <row r="5" spans="1:12" ht="28.5" customHeight="1" x14ac:dyDescent="0.25">
      <c r="A5" s="21" t="s">
        <v>3</v>
      </c>
      <c r="B5" s="9" t="s">
        <v>4</v>
      </c>
      <c r="C5" s="147" t="s">
        <v>5</v>
      </c>
      <c r="D5" s="147"/>
      <c r="E5" s="10" t="s">
        <v>6</v>
      </c>
      <c r="F5" s="5"/>
      <c r="G5" s="148"/>
      <c r="H5" s="148"/>
      <c r="I5" s="11" t="s">
        <v>7</v>
      </c>
      <c r="J5" s="12" t="s">
        <v>8</v>
      </c>
      <c r="K5" s="10" t="s">
        <v>6</v>
      </c>
      <c r="L5" s="5"/>
    </row>
    <row r="6" spans="1:12" ht="65.25" customHeight="1" x14ac:dyDescent="0.25">
      <c r="A6" s="16" t="s">
        <v>9</v>
      </c>
      <c r="B6" s="15" t="s">
        <v>10</v>
      </c>
      <c r="C6" s="143" t="s">
        <v>11</v>
      </c>
      <c r="D6" s="143"/>
      <c r="E6" s="15" t="s">
        <v>12</v>
      </c>
      <c r="F6" s="5"/>
      <c r="G6" s="144" t="s">
        <v>13</v>
      </c>
      <c r="H6" s="144"/>
      <c r="I6" s="15" t="s">
        <v>10</v>
      </c>
      <c r="J6" s="15" t="s">
        <v>11</v>
      </c>
      <c r="K6" s="15" t="s">
        <v>12</v>
      </c>
      <c r="L6" s="5"/>
    </row>
    <row r="7" spans="1:12" ht="65.25" customHeight="1" x14ac:dyDescent="0.25">
      <c r="A7" s="16" t="s">
        <v>14</v>
      </c>
      <c r="B7" s="17">
        <v>0</v>
      </c>
      <c r="C7" s="153">
        <v>0</v>
      </c>
      <c r="D7" s="153"/>
      <c r="E7" s="15" t="s">
        <v>15</v>
      </c>
      <c r="F7" s="5"/>
      <c r="G7" s="144" t="s">
        <v>16</v>
      </c>
      <c r="H7" s="144"/>
      <c r="I7" s="17">
        <v>0</v>
      </c>
      <c r="J7" s="15" t="s">
        <v>17</v>
      </c>
      <c r="K7" s="15" t="s">
        <v>12</v>
      </c>
      <c r="L7" s="5"/>
    </row>
    <row r="8" spans="1:12" ht="65.25" customHeight="1" x14ac:dyDescent="0.25">
      <c r="A8" s="16" t="s">
        <v>18</v>
      </c>
      <c r="B8" s="152" t="s">
        <v>19</v>
      </c>
      <c r="C8" s="152"/>
      <c r="D8" s="152"/>
      <c r="E8" s="152"/>
      <c r="F8" s="5"/>
      <c r="G8" s="144" t="s">
        <v>20</v>
      </c>
      <c r="H8" s="144"/>
      <c r="I8" s="17">
        <v>0</v>
      </c>
      <c r="J8" s="17">
        <v>0</v>
      </c>
      <c r="K8" s="15" t="s">
        <v>15</v>
      </c>
      <c r="L8" s="5"/>
    </row>
    <row r="9" spans="1:12" s="7" customFormat="1" ht="27" customHeight="1" x14ac:dyDescent="0.3">
      <c r="A9" s="5"/>
      <c r="B9" s="5"/>
      <c r="C9" s="5"/>
      <c r="D9" s="5"/>
      <c r="E9" s="5"/>
      <c r="F9" s="5"/>
      <c r="G9" s="139" t="s">
        <v>18</v>
      </c>
      <c r="H9" s="139"/>
      <c r="I9" s="152" t="s">
        <v>19</v>
      </c>
      <c r="J9" s="152"/>
      <c r="K9" s="152"/>
      <c r="L9" s="6"/>
    </row>
    <row r="10" spans="1:12" s="7" customFormat="1" ht="18.75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6"/>
    </row>
    <row r="11" spans="1:12" ht="78.75" customHeight="1" x14ac:dyDescent="0.3">
      <c r="A11" s="18" t="s">
        <v>21</v>
      </c>
      <c r="B11" s="19" t="s">
        <v>22</v>
      </c>
      <c r="C11" s="19" t="s">
        <v>23</v>
      </c>
      <c r="D11" s="20" t="s">
        <v>24</v>
      </c>
      <c r="E11" s="20" t="s">
        <v>25</v>
      </c>
      <c r="F11" s="20" t="s">
        <v>26</v>
      </c>
      <c r="G11" s="19" t="s">
        <v>27</v>
      </c>
      <c r="H11" s="19" t="s">
        <v>28</v>
      </c>
      <c r="I11" s="18" t="s">
        <v>29</v>
      </c>
      <c r="J11" s="19" t="s">
        <v>30</v>
      </c>
      <c r="K11" s="19" t="s">
        <v>31</v>
      </c>
    </row>
    <row r="12" spans="1:12" ht="32.25" customHeight="1" x14ac:dyDescent="0.3">
      <c r="A12" s="21" t="s">
        <v>32</v>
      </c>
      <c r="B12" s="22" t="s">
        <v>100</v>
      </c>
      <c r="C12" s="23" t="s">
        <v>34</v>
      </c>
      <c r="D12" s="24">
        <v>6.7859999999999996</v>
      </c>
      <c r="E12" s="25">
        <v>1.819</v>
      </c>
      <c r="F12" s="26">
        <v>0.21199999999999999</v>
      </c>
      <c r="G12" s="27">
        <v>18.03</v>
      </c>
      <c r="H12" s="28">
        <v>0</v>
      </c>
      <c r="I12" s="28">
        <v>0</v>
      </c>
      <c r="J12" s="29">
        <v>0</v>
      </c>
      <c r="K12" s="22">
        <v>999</v>
      </c>
    </row>
    <row r="13" spans="1:12" ht="32.25" customHeight="1" x14ac:dyDescent="0.3">
      <c r="A13" s="21" t="s">
        <v>36</v>
      </c>
      <c r="B13" s="22" t="s">
        <v>101</v>
      </c>
      <c r="C13" s="23">
        <v>2</v>
      </c>
      <c r="D13" s="24">
        <v>6.7859999999999996</v>
      </c>
      <c r="E13" s="25">
        <v>1.819</v>
      </c>
      <c r="F13" s="26">
        <v>0.21199999999999999</v>
      </c>
      <c r="G13" s="28">
        <v>0</v>
      </c>
      <c r="H13" s="28">
        <v>0</v>
      </c>
      <c r="I13" s="28">
        <v>0</v>
      </c>
      <c r="J13" s="29">
        <v>0</v>
      </c>
      <c r="K13" s="22"/>
    </row>
    <row r="14" spans="1:12" ht="32.25" customHeight="1" x14ac:dyDescent="0.3">
      <c r="A14" s="21" t="s">
        <v>38</v>
      </c>
      <c r="B14" s="22" t="s">
        <v>39</v>
      </c>
      <c r="C14" s="23" t="s">
        <v>40</v>
      </c>
      <c r="D14" s="24">
        <v>8.1649999999999991</v>
      </c>
      <c r="E14" s="25">
        <v>2.1880000000000002</v>
      </c>
      <c r="F14" s="26">
        <v>0.255</v>
      </c>
      <c r="G14" s="27">
        <v>12.11</v>
      </c>
      <c r="H14" s="28">
        <v>0</v>
      </c>
      <c r="I14" s="28">
        <v>0</v>
      </c>
      <c r="J14" s="29">
        <v>0</v>
      </c>
      <c r="K14" s="22"/>
    </row>
    <row r="15" spans="1:12" ht="32.25" customHeight="1" x14ac:dyDescent="0.3">
      <c r="A15" s="21" t="s">
        <v>41</v>
      </c>
      <c r="B15" s="22" t="s">
        <v>42</v>
      </c>
      <c r="C15" s="23" t="s">
        <v>40</v>
      </c>
      <c r="D15" s="24">
        <v>8.1649999999999991</v>
      </c>
      <c r="E15" s="25">
        <v>2.1880000000000002</v>
      </c>
      <c r="F15" s="26">
        <v>0.255</v>
      </c>
      <c r="G15" s="27">
        <v>17.829999999999998</v>
      </c>
      <c r="H15" s="28">
        <v>0</v>
      </c>
      <c r="I15" s="28">
        <v>0</v>
      </c>
      <c r="J15" s="29">
        <v>0</v>
      </c>
      <c r="K15" s="22"/>
    </row>
    <row r="16" spans="1:12" ht="32.25" customHeight="1" x14ac:dyDescent="0.3">
      <c r="A16" s="21" t="s">
        <v>43</v>
      </c>
      <c r="B16" s="22" t="s">
        <v>44</v>
      </c>
      <c r="C16" s="23" t="s">
        <v>40</v>
      </c>
      <c r="D16" s="24">
        <v>8.1649999999999991</v>
      </c>
      <c r="E16" s="25">
        <v>2.1880000000000002</v>
      </c>
      <c r="F16" s="26">
        <v>0.255</v>
      </c>
      <c r="G16" s="27">
        <v>26.38</v>
      </c>
      <c r="H16" s="28">
        <v>0</v>
      </c>
      <c r="I16" s="28">
        <v>0</v>
      </c>
      <c r="J16" s="29">
        <v>0</v>
      </c>
      <c r="K16" s="22"/>
    </row>
    <row r="17" spans="1:11" ht="32.25" customHeight="1" x14ac:dyDescent="0.3">
      <c r="A17" s="21" t="s">
        <v>45</v>
      </c>
      <c r="B17" s="22" t="s">
        <v>46</v>
      </c>
      <c r="C17" s="23" t="s">
        <v>40</v>
      </c>
      <c r="D17" s="24">
        <v>8.1649999999999991</v>
      </c>
      <c r="E17" s="25">
        <v>2.1880000000000002</v>
      </c>
      <c r="F17" s="26">
        <v>0.255</v>
      </c>
      <c r="G17" s="27">
        <v>41.96</v>
      </c>
      <c r="H17" s="28">
        <v>0</v>
      </c>
      <c r="I17" s="28">
        <v>0</v>
      </c>
      <c r="J17" s="29">
        <v>0</v>
      </c>
      <c r="K17" s="22"/>
    </row>
    <row r="18" spans="1:11" ht="32.25" customHeight="1" x14ac:dyDescent="0.3">
      <c r="A18" s="21" t="s">
        <v>47</v>
      </c>
      <c r="B18" s="22" t="s">
        <v>48</v>
      </c>
      <c r="C18" s="23" t="s">
        <v>40</v>
      </c>
      <c r="D18" s="24">
        <v>8.1649999999999991</v>
      </c>
      <c r="E18" s="25">
        <v>2.1880000000000002</v>
      </c>
      <c r="F18" s="26">
        <v>0.255</v>
      </c>
      <c r="G18" s="27">
        <v>95.09</v>
      </c>
      <c r="H18" s="28">
        <v>0</v>
      </c>
      <c r="I18" s="28">
        <v>0</v>
      </c>
      <c r="J18" s="29">
        <v>0</v>
      </c>
      <c r="K18" s="22"/>
    </row>
    <row r="19" spans="1:11" ht="32.25" customHeight="1" x14ac:dyDescent="0.3">
      <c r="A19" s="21" t="s">
        <v>49</v>
      </c>
      <c r="B19" s="22" t="s">
        <v>50</v>
      </c>
      <c r="C19" s="23">
        <v>4</v>
      </c>
      <c r="D19" s="24">
        <v>8.1649999999999991</v>
      </c>
      <c r="E19" s="25">
        <v>2.1880000000000002</v>
      </c>
      <c r="F19" s="26">
        <v>0.255</v>
      </c>
      <c r="G19" s="28">
        <v>0</v>
      </c>
      <c r="H19" s="28">
        <v>0</v>
      </c>
      <c r="I19" s="28">
        <v>0</v>
      </c>
      <c r="J19" s="29">
        <v>0</v>
      </c>
      <c r="K19" s="22"/>
    </row>
    <row r="20" spans="1:11" ht="32.25" customHeight="1" x14ac:dyDescent="0.3">
      <c r="A20" s="21" t="s">
        <v>51</v>
      </c>
      <c r="B20" s="22" t="s">
        <v>52</v>
      </c>
      <c r="C20" s="23">
        <v>0</v>
      </c>
      <c r="D20" s="24">
        <v>5.8289999999999997</v>
      </c>
      <c r="E20" s="25">
        <v>1.528</v>
      </c>
      <c r="F20" s="26">
        <v>0.17199999999999999</v>
      </c>
      <c r="G20" s="27">
        <v>16.100000000000001</v>
      </c>
      <c r="H20" s="27">
        <v>3.82</v>
      </c>
      <c r="I20" s="30">
        <v>3.82</v>
      </c>
      <c r="J20" s="31">
        <v>0.11799999999999999</v>
      </c>
      <c r="K20" s="22"/>
    </row>
    <row r="21" spans="1:11" ht="32.25" customHeight="1" x14ac:dyDescent="0.3">
      <c r="A21" s="21" t="s">
        <v>53</v>
      </c>
      <c r="B21" s="22" t="s">
        <v>54</v>
      </c>
      <c r="C21" s="23">
        <v>0</v>
      </c>
      <c r="D21" s="24">
        <v>5.8289999999999997</v>
      </c>
      <c r="E21" s="25">
        <v>1.528</v>
      </c>
      <c r="F21" s="26">
        <v>0.17199999999999999</v>
      </c>
      <c r="G21" s="27">
        <v>154.80000000000001</v>
      </c>
      <c r="H21" s="27">
        <v>3.82</v>
      </c>
      <c r="I21" s="30">
        <v>3.82</v>
      </c>
      <c r="J21" s="31">
        <v>0.11799999999999999</v>
      </c>
      <c r="K21" s="22"/>
    </row>
    <row r="22" spans="1:11" ht="32.25" customHeight="1" x14ac:dyDescent="0.3">
      <c r="A22" s="21" t="s">
        <v>55</v>
      </c>
      <c r="B22" s="22" t="s">
        <v>56</v>
      </c>
      <c r="C22" s="23">
        <v>0</v>
      </c>
      <c r="D22" s="24">
        <v>5.8289999999999997</v>
      </c>
      <c r="E22" s="25">
        <v>1.528</v>
      </c>
      <c r="F22" s="26">
        <v>0.17199999999999999</v>
      </c>
      <c r="G22" s="27">
        <v>293.64999999999998</v>
      </c>
      <c r="H22" s="27">
        <v>3.82</v>
      </c>
      <c r="I22" s="30">
        <v>3.82</v>
      </c>
      <c r="J22" s="31">
        <v>0.11799999999999999</v>
      </c>
      <c r="K22" s="22"/>
    </row>
    <row r="23" spans="1:11" ht="32.25" customHeight="1" x14ac:dyDescent="0.3">
      <c r="A23" s="21" t="s">
        <v>57</v>
      </c>
      <c r="B23" s="22" t="s">
        <v>58</v>
      </c>
      <c r="C23" s="23">
        <v>0</v>
      </c>
      <c r="D23" s="24">
        <v>5.8289999999999997</v>
      </c>
      <c r="E23" s="25">
        <v>1.528</v>
      </c>
      <c r="F23" s="26">
        <v>0.17199999999999999</v>
      </c>
      <c r="G23" s="27">
        <v>433.95</v>
      </c>
      <c r="H23" s="27">
        <v>3.82</v>
      </c>
      <c r="I23" s="30">
        <v>3.82</v>
      </c>
      <c r="J23" s="31">
        <v>0.11799999999999999</v>
      </c>
      <c r="K23" s="22"/>
    </row>
    <row r="24" spans="1:11" ht="32.25" customHeight="1" x14ac:dyDescent="0.3">
      <c r="A24" s="21" t="s">
        <v>59</v>
      </c>
      <c r="B24" s="22" t="s">
        <v>60</v>
      </c>
      <c r="C24" s="23">
        <v>0</v>
      </c>
      <c r="D24" s="24">
        <v>5.8289999999999997</v>
      </c>
      <c r="E24" s="25">
        <v>1.528</v>
      </c>
      <c r="F24" s="26">
        <v>0.17199999999999999</v>
      </c>
      <c r="G24" s="27">
        <v>886.25</v>
      </c>
      <c r="H24" s="27">
        <v>3.82</v>
      </c>
      <c r="I24" s="30">
        <v>3.82</v>
      </c>
      <c r="J24" s="31">
        <v>0.11799999999999999</v>
      </c>
      <c r="K24" s="22"/>
    </row>
    <row r="25" spans="1:11" ht="32.25" customHeight="1" x14ac:dyDescent="0.3">
      <c r="A25" s="21" t="s">
        <v>61</v>
      </c>
      <c r="B25" s="22" t="s">
        <v>62</v>
      </c>
      <c r="C25" s="23">
        <v>0</v>
      </c>
      <c r="D25" s="24">
        <v>3.714</v>
      </c>
      <c r="E25" s="25">
        <v>0.92300000000000004</v>
      </c>
      <c r="F25" s="26">
        <v>9.4E-2</v>
      </c>
      <c r="G25" s="27">
        <v>16.100000000000001</v>
      </c>
      <c r="H25" s="27">
        <v>3.07</v>
      </c>
      <c r="I25" s="30">
        <v>3.07</v>
      </c>
      <c r="J25" s="31">
        <v>6.8000000000000005E-2</v>
      </c>
      <c r="K25" s="22"/>
    </row>
    <row r="26" spans="1:11" ht="32.25" customHeight="1" x14ac:dyDescent="0.3">
      <c r="A26" s="21" t="s">
        <v>63</v>
      </c>
      <c r="B26" s="22" t="s">
        <v>64</v>
      </c>
      <c r="C26" s="23">
        <v>0</v>
      </c>
      <c r="D26" s="24">
        <v>3.714</v>
      </c>
      <c r="E26" s="25">
        <v>0.92300000000000004</v>
      </c>
      <c r="F26" s="26">
        <v>9.4E-2</v>
      </c>
      <c r="G26" s="27">
        <v>154.80000000000001</v>
      </c>
      <c r="H26" s="27">
        <v>3.07</v>
      </c>
      <c r="I26" s="30">
        <v>3.07</v>
      </c>
      <c r="J26" s="31">
        <v>6.8000000000000005E-2</v>
      </c>
      <c r="K26" s="22"/>
    </row>
    <row r="27" spans="1:11" ht="32.25" customHeight="1" x14ac:dyDescent="0.3">
      <c r="A27" s="21" t="s">
        <v>65</v>
      </c>
      <c r="B27" s="22" t="s">
        <v>66</v>
      </c>
      <c r="C27" s="23">
        <v>0</v>
      </c>
      <c r="D27" s="24">
        <v>3.714</v>
      </c>
      <c r="E27" s="25">
        <v>0.92300000000000004</v>
      </c>
      <c r="F27" s="26">
        <v>9.4E-2</v>
      </c>
      <c r="G27" s="27">
        <v>293.64999999999998</v>
      </c>
      <c r="H27" s="27">
        <v>3.07</v>
      </c>
      <c r="I27" s="30">
        <v>3.07</v>
      </c>
      <c r="J27" s="31">
        <v>6.8000000000000005E-2</v>
      </c>
      <c r="K27" s="22"/>
    </row>
    <row r="28" spans="1:11" ht="27.75" customHeight="1" x14ac:dyDescent="0.3">
      <c r="A28" s="21" t="s">
        <v>67</v>
      </c>
      <c r="B28" s="22" t="s">
        <v>68</v>
      </c>
      <c r="C28" s="23">
        <v>0</v>
      </c>
      <c r="D28" s="24">
        <v>3.714</v>
      </c>
      <c r="E28" s="25">
        <v>0.92300000000000004</v>
      </c>
      <c r="F28" s="26">
        <v>9.4E-2</v>
      </c>
      <c r="G28" s="27">
        <v>433.95</v>
      </c>
      <c r="H28" s="27">
        <v>3.07</v>
      </c>
      <c r="I28" s="30">
        <v>3.07</v>
      </c>
      <c r="J28" s="31">
        <v>6.8000000000000005E-2</v>
      </c>
      <c r="K28" s="22"/>
    </row>
    <row r="29" spans="1:11" ht="27.75" customHeight="1" x14ac:dyDescent="0.3">
      <c r="A29" s="21" t="s">
        <v>69</v>
      </c>
      <c r="B29" s="22" t="s">
        <v>70</v>
      </c>
      <c r="C29" s="23">
        <v>0</v>
      </c>
      <c r="D29" s="24">
        <v>3.714</v>
      </c>
      <c r="E29" s="25">
        <v>0.92300000000000004</v>
      </c>
      <c r="F29" s="26">
        <v>9.4E-2</v>
      </c>
      <c r="G29" s="27">
        <v>886.25</v>
      </c>
      <c r="H29" s="27">
        <v>3.07</v>
      </c>
      <c r="I29" s="30">
        <v>3.07</v>
      </c>
      <c r="J29" s="31">
        <v>6.8000000000000005E-2</v>
      </c>
      <c r="K29" s="22"/>
    </row>
    <row r="30" spans="1:11" ht="27.75" customHeight="1" x14ac:dyDescent="0.3">
      <c r="A30" s="21" t="s">
        <v>71</v>
      </c>
      <c r="B30" s="22" t="s">
        <v>72</v>
      </c>
      <c r="C30" s="23">
        <v>0</v>
      </c>
      <c r="D30" s="24">
        <v>2.5139999999999998</v>
      </c>
      <c r="E30" s="25">
        <v>0.58799999999999997</v>
      </c>
      <c r="F30" s="26">
        <v>5.1999999999999998E-2</v>
      </c>
      <c r="G30" s="27">
        <v>421.64</v>
      </c>
      <c r="H30" s="27">
        <v>3.78</v>
      </c>
      <c r="I30" s="30">
        <v>3.78</v>
      </c>
      <c r="J30" s="31">
        <v>4.1000000000000002E-2</v>
      </c>
      <c r="K30" s="22"/>
    </row>
    <row r="31" spans="1:11" ht="27.75" customHeight="1" x14ac:dyDescent="0.3">
      <c r="A31" s="21" t="s">
        <v>73</v>
      </c>
      <c r="B31" s="22" t="s">
        <v>74</v>
      </c>
      <c r="C31" s="23">
        <v>0</v>
      </c>
      <c r="D31" s="24">
        <v>2.5139999999999998</v>
      </c>
      <c r="E31" s="25">
        <v>0.58799999999999997</v>
      </c>
      <c r="F31" s="26">
        <v>5.1999999999999998E-2</v>
      </c>
      <c r="G31" s="27">
        <v>1251.4100000000001</v>
      </c>
      <c r="H31" s="27">
        <v>3.78</v>
      </c>
      <c r="I31" s="30">
        <v>3.78</v>
      </c>
      <c r="J31" s="31">
        <v>4.1000000000000002E-2</v>
      </c>
      <c r="K31" s="22"/>
    </row>
    <row r="32" spans="1:11" ht="27.75" customHeight="1" x14ac:dyDescent="0.3">
      <c r="A32" s="21" t="s">
        <v>75</v>
      </c>
      <c r="B32" s="22" t="s">
        <v>76</v>
      </c>
      <c r="C32" s="23">
        <v>0</v>
      </c>
      <c r="D32" s="24">
        <v>2.5139999999999998</v>
      </c>
      <c r="E32" s="25">
        <v>0.58799999999999997</v>
      </c>
      <c r="F32" s="26">
        <v>5.1999999999999998E-2</v>
      </c>
      <c r="G32" s="27">
        <v>2908.28</v>
      </c>
      <c r="H32" s="27">
        <v>3.78</v>
      </c>
      <c r="I32" s="30">
        <v>3.78</v>
      </c>
      <c r="J32" s="31">
        <v>4.1000000000000002E-2</v>
      </c>
      <c r="K32" s="22"/>
    </row>
    <row r="33" spans="1:11" ht="27.75" customHeight="1" x14ac:dyDescent="0.3">
      <c r="A33" s="21" t="s">
        <v>77</v>
      </c>
      <c r="B33" s="22" t="s">
        <v>78</v>
      </c>
      <c r="C33" s="23">
        <v>0</v>
      </c>
      <c r="D33" s="24">
        <v>2.5139999999999998</v>
      </c>
      <c r="E33" s="25">
        <v>0.58799999999999997</v>
      </c>
      <c r="F33" s="26">
        <v>5.1999999999999998E-2</v>
      </c>
      <c r="G33" s="27">
        <v>5506.52</v>
      </c>
      <c r="H33" s="27">
        <v>3.78</v>
      </c>
      <c r="I33" s="30">
        <v>3.78</v>
      </c>
      <c r="J33" s="31">
        <v>4.1000000000000002E-2</v>
      </c>
      <c r="K33" s="22"/>
    </row>
    <row r="34" spans="1:11" ht="27.75" customHeight="1" x14ac:dyDescent="0.3">
      <c r="A34" s="21" t="s">
        <v>79</v>
      </c>
      <c r="B34" s="22" t="s">
        <v>80</v>
      </c>
      <c r="C34" s="23">
        <v>0</v>
      </c>
      <c r="D34" s="24">
        <v>2.5139999999999998</v>
      </c>
      <c r="E34" s="25">
        <v>0.58799999999999997</v>
      </c>
      <c r="F34" s="26">
        <v>5.1999999999999998E-2</v>
      </c>
      <c r="G34" s="27">
        <v>12820.57</v>
      </c>
      <c r="H34" s="27">
        <v>3.78</v>
      </c>
      <c r="I34" s="30">
        <v>3.78</v>
      </c>
      <c r="J34" s="31">
        <v>4.1000000000000002E-2</v>
      </c>
      <c r="K34" s="22"/>
    </row>
    <row r="35" spans="1:11" ht="27.75" customHeight="1" x14ac:dyDescent="0.3">
      <c r="A35" s="21" t="s">
        <v>81</v>
      </c>
      <c r="B35" s="22" t="s">
        <v>82</v>
      </c>
      <c r="C35" s="23" t="s">
        <v>83</v>
      </c>
      <c r="D35" s="32">
        <v>20.504000000000001</v>
      </c>
      <c r="E35" s="33">
        <v>2.3929999999999998</v>
      </c>
      <c r="F35" s="34">
        <v>0.89</v>
      </c>
      <c r="G35" s="28">
        <v>0</v>
      </c>
      <c r="H35" s="28">
        <v>0</v>
      </c>
      <c r="I35" s="28">
        <v>0</v>
      </c>
      <c r="J35" s="29">
        <v>0</v>
      </c>
      <c r="K35" s="22"/>
    </row>
    <row r="36" spans="1:11" ht="27.75" customHeight="1" x14ac:dyDescent="0.3">
      <c r="A36" s="21" t="s">
        <v>84</v>
      </c>
      <c r="B36" s="22" t="s">
        <v>102</v>
      </c>
      <c r="C36" s="23">
        <v>0</v>
      </c>
      <c r="D36" s="24">
        <v>-4.8949999999999996</v>
      </c>
      <c r="E36" s="25">
        <v>-1.3120000000000001</v>
      </c>
      <c r="F36" s="26">
        <v>-0.153</v>
      </c>
      <c r="G36" s="28">
        <v>0</v>
      </c>
      <c r="H36" s="28">
        <v>0</v>
      </c>
      <c r="I36" s="28">
        <v>0</v>
      </c>
      <c r="J36" s="29">
        <v>0</v>
      </c>
      <c r="K36" s="22"/>
    </row>
    <row r="37" spans="1:11" ht="27.75" customHeight="1" x14ac:dyDescent="0.3">
      <c r="A37" s="21" t="s">
        <v>86</v>
      </c>
      <c r="B37" s="22" t="s">
        <v>103</v>
      </c>
      <c r="C37" s="23">
        <v>0</v>
      </c>
      <c r="D37" s="24">
        <v>-4.0460000000000003</v>
      </c>
      <c r="E37" s="25">
        <v>-1.07</v>
      </c>
      <c r="F37" s="26">
        <v>-0.122</v>
      </c>
      <c r="G37" s="28">
        <v>0</v>
      </c>
      <c r="H37" s="28">
        <v>0</v>
      </c>
      <c r="I37" s="28">
        <v>0</v>
      </c>
      <c r="J37" s="29">
        <v>0</v>
      </c>
      <c r="K37" s="22"/>
    </row>
    <row r="38" spans="1:11" ht="27.75" customHeight="1" x14ac:dyDescent="0.3">
      <c r="A38" s="21" t="s">
        <v>88</v>
      </c>
      <c r="B38" s="22" t="s">
        <v>104</v>
      </c>
      <c r="C38" s="23">
        <v>0</v>
      </c>
      <c r="D38" s="24">
        <v>-4.8949999999999996</v>
      </c>
      <c r="E38" s="25">
        <v>-1.3120000000000001</v>
      </c>
      <c r="F38" s="26">
        <v>-0.153</v>
      </c>
      <c r="G38" s="28">
        <v>0</v>
      </c>
      <c r="H38" s="28">
        <v>0</v>
      </c>
      <c r="I38" s="28">
        <v>0</v>
      </c>
      <c r="J38" s="31">
        <v>9.0999999999999998E-2</v>
      </c>
      <c r="K38" s="22"/>
    </row>
    <row r="39" spans="1:11" ht="27.75" customHeight="1" x14ac:dyDescent="0.3">
      <c r="A39" s="21" t="s">
        <v>90</v>
      </c>
      <c r="B39" s="22" t="s">
        <v>105</v>
      </c>
      <c r="C39" s="23">
        <v>0</v>
      </c>
      <c r="D39" s="24">
        <v>-4.8949999999999996</v>
      </c>
      <c r="E39" s="25">
        <v>-1.3120000000000001</v>
      </c>
      <c r="F39" s="26">
        <v>-0.153</v>
      </c>
      <c r="G39" s="28">
        <v>0</v>
      </c>
      <c r="H39" s="28">
        <v>0</v>
      </c>
      <c r="I39" s="28">
        <v>0</v>
      </c>
      <c r="J39" s="29">
        <v>0</v>
      </c>
      <c r="K39" s="22"/>
    </row>
    <row r="40" spans="1:11" ht="27.75" customHeight="1" x14ac:dyDescent="0.3">
      <c r="A40" s="21" t="s">
        <v>92</v>
      </c>
      <c r="B40" s="22" t="s">
        <v>106</v>
      </c>
      <c r="C40" s="23">
        <v>0</v>
      </c>
      <c r="D40" s="24">
        <v>-4.0460000000000003</v>
      </c>
      <c r="E40" s="25">
        <v>-1.07</v>
      </c>
      <c r="F40" s="26">
        <v>-0.122</v>
      </c>
      <c r="G40" s="28">
        <v>0</v>
      </c>
      <c r="H40" s="28">
        <v>0</v>
      </c>
      <c r="I40" s="28">
        <v>0</v>
      </c>
      <c r="J40" s="31">
        <v>8.3000000000000004E-2</v>
      </c>
      <c r="K40" s="22"/>
    </row>
    <row r="41" spans="1:11" ht="27.75" customHeight="1" x14ac:dyDescent="0.3">
      <c r="A41" s="21" t="s">
        <v>94</v>
      </c>
      <c r="B41" s="22" t="s">
        <v>107</v>
      </c>
      <c r="C41" s="23">
        <v>0</v>
      </c>
      <c r="D41" s="24">
        <v>-4.0460000000000003</v>
      </c>
      <c r="E41" s="25">
        <v>-1.07</v>
      </c>
      <c r="F41" s="26">
        <v>-0.122</v>
      </c>
      <c r="G41" s="28">
        <v>0</v>
      </c>
      <c r="H41" s="28">
        <v>0</v>
      </c>
      <c r="I41" s="28">
        <v>0</v>
      </c>
      <c r="J41" s="29">
        <v>0</v>
      </c>
      <c r="K41" s="22"/>
    </row>
    <row r="42" spans="1:11" ht="27.75" customHeight="1" x14ac:dyDescent="0.3">
      <c r="A42" s="21" t="s">
        <v>96</v>
      </c>
      <c r="B42" s="22" t="s">
        <v>108</v>
      </c>
      <c r="C42" s="23">
        <v>0</v>
      </c>
      <c r="D42" s="24">
        <v>-2.8260000000000001</v>
      </c>
      <c r="E42" s="25">
        <v>-0.70199999999999996</v>
      </c>
      <c r="F42" s="26">
        <v>-7.0999999999999994E-2</v>
      </c>
      <c r="G42" s="27">
        <v>93.7</v>
      </c>
      <c r="H42" s="28">
        <v>0</v>
      </c>
      <c r="I42" s="28">
        <v>0</v>
      </c>
      <c r="J42" s="31">
        <v>7.2999999999999995E-2</v>
      </c>
      <c r="K42" s="22"/>
    </row>
    <row r="43" spans="1:11" ht="27.75" customHeight="1" x14ac:dyDescent="0.3">
      <c r="A43" s="21" t="s">
        <v>98</v>
      </c>
      <c r="B43" s="22" t="s">
        <v>109</v>
      </c>
      <c r="C43" s="23">
        <v>0</v>
      </c>
      <c r="D43" s="24">
        <v>-2.8260000000000001</v>
      </c>
      <c r="E43" s="25">
        <v>-0.70199999999999996</v>
      </c>
      <c r="F43" s="26">
        <v>-7.0999999999999994E-2</v>
      </c>
      <c r="G43" s="27">
        <v>93.7</v>
      </c>
      <c r="H43" s="28">
        <v>0</v>
      </c>
      <c r="I43" s="28">
        <v>0</v>
      </c>
      <c r="J43" s="29">
        <v>0</v>
      </c>
      <c r="K43" s="22"/>
    </row>
  </sheetData>
  <mergeCells count="15">
    <mergeCell ref="G9:H9"/>
    <mergeCell ref="I9:K9"/>
    <mergeCell ref="C6:D6"/>
    <mergeCell ref="G6:H6"/>
    <mergeCell ref="C7:D7"/>
    <mergeCell ref="G7:H7"/>
    <mergeCell ref="B8:E8"/>
    <mergeCell ref="G8:H8"/>
    <mergeCell ref="C5:D5"/>
    <mergeCell ref="G5:H5"/>
    <mergeCell ref="B1:D1"/>
    <mergeCell ref="E1:K1"/>
    <mergeCell ref="A2:K2"/>
    <mergeCell ref="A4:E4"/>
    <mergeCell ref="G4:K4"/>
  </mergeCells>
  <hyperlinks>
    <hyperlink ref="A1" location="Overview!A1" display="Back to Overview" xr:uid="{D9F61A5E-F79B-464B-860C-C4C65FE0BC16}"/>
  </hyperlinks>
  <pageMargins left="0.39370078740157483" right="0.39370078740157483" top="0.9055118110236221" bottom="0.78740157480314965" header="0.31496062992125984" footer="0.27559055118110237"/>
  <pageSetup paperSize="9" scale="43" fitToHeight="0" orientation="portrait" r:id="rId1"/>
  <headerFooter differentFirst="1" scaleWithDoc="0">
    <oddHeader>&amp;L&amp;"Trebuchet MS,Bold"
Annex 1&amp;"Trebuchet MS,Regular" - Schedule of Charges for use of the Distribution System by LV and HV Designated Properties</oddHeader>
    <firstHeader>&amp;L&amp;"Trebuchet MS,Regular"
&amp;"Trebuchet MS,Bold"Annex 1&amp;"Trebuchet MS,Regular" - Schedule of Charges for use of the Distribution System by LV and HV Designated Properties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Cover</vt:lpstr>
      <vt:lpstr>Instructions</vt:lpstr>
      <vt:lpstr>Tariff Summary</vt:lpstr>
      <vt:lpstr>Tariff Calc</vt:lpstr>
      <vt:lpstr>Standing Data</vt:lpstr>
      <vt:lpstr>Northeast 2025-26</vt:lpstr>
      <vt:lpstr>Yorkshire 2025-26</vt:lpstr>
      <vt:lpstr>Northeast 2026-27</vt:lpstr>
      <vt:lpstr>Yorkshire 2026-27</vt:lpstr>
      <vt:lpstr>Band Boundaries</vt:lpstr>
      <vt:lpstr>'Northeast 2025-26'!Print_Area</vt:lpstr>
      <vt:lpstr>'Northeast 2026-27'!Print_Area</vt:lpstr>
      <vt:lpstr>'Yorkshire 2025-26'!Print_Area</vt:lpstr>
      <vt:lpstr>'Yorkshire 2026-27'!Print_Area</vt:lpstr>
      <vt:lpstr>'Northeast 2025-26'!Print_Titles</vt:lpstr>
      <vt:lpstr>'Northeast 2026-27'!Print_Titles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Burke, Kara (Northern Powergrid)</dc:creator>
  <cp:lastModifiedBy>Burke, Kara (Northern Powergrid)</cp:lastModifiedBy>
  <dcterms:created xsi:type="dcterms:W3CDTF">2025-03-20T15:44:12Z</dcterms:created>
  <dcterms:modified xsi:type="dcterms:W3CDTF">2025-04-07T09:00:28Z</dcterms:modified>
</cp:coreProperties>
</file>