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5730" windowWidth="19230" windowHeight="565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charges'!$A$9:$O$144</definedName>
    <definedName name="_xlnm._FilterDatabase" localSheetId="10" hidden="1">'SSC TPR unit rate lookup'!$A$28:$D$1205</definedName>
    <definedName name="OLE_LINK1" localSheetId="5">'Annex 3 Preserved charges'!#REF!</definedName>
    <definedName name="_xlnm.Print_Area" localSheetId="1">'Annex 1 LV and HV charges'!$A$2:$K$40</definedName>
    <definedName name="_xlnm.Print_Area" localSheetId="2">'Annex 2 EHV charges'!$A$2:$O$147</definedName>
    <definedName name="_xlnm.Print_Area" localSheetId="3">'Annex 2a Import'!$A$2:$H$142</definedName>
    <definedName name="_xlnm.Print_Area" localSheetId="4">'Annex 2b Export'!$A$2:$H$76</definedName>
    <definedName name="_xlnm.Print_Area" localSheetId="5">'Annex 3 Preserved charges'!$A$2:$J$17</definedName>
    <definedName name="_xlnm.Print_Area" localSheetId="6">'Annex 4 LDNO charges'!$A$2:$J$192</definedName>
    <definedName name="_xlnm.Print_Area" localSheetId="7">'Annex 5 LLFs'!$A$2:$F$145</definedName>
    <definedName name="_xlnm.Print_Area" localSheetId="8">'Annex 6 New Designated EHV Prop'!$A$30:$F$30</definedName>
    <definedName name="_xlnm.Print_Area" localSheetId="9">'Nodal prices'!$A$2:$D$26</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LLFs'!$26:$26</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charges'!$A$2:$K$40</definedName>
    <definedName name="Z_5032A364_B81A_48DA_88DA_AB3B86B47EE9_.wvu.PrintArea" localSheetId="2" hidden="1">'Annex 2 EHV charges'!$A$2:$I$18</definedName>
    <definedName name="Z_5032A364_B81A_48DA_88DA_AB3B86B47EE9_.wvu.PrintArea" localSheetId="5" hidden="1">'Annex 3 Preserved charges'!$A$2:$J$17</definedName>
    <definedName name="Z_5032A364_B81A_48DA_88DA_AB3B86B47EE9_.wvu.PrintArea" localSheetId="6" hidden="1">'Annex 4 LDNO charges'!$A$2:$I$192</definedName>
    <definedName name="Z_5032A364_B81A_48DA_88DA_AB3B86B47EE9_.wvu.PrintArea" localSheetId="7" hidden="1">'Annex 5 LLFs'!$A$3:$F$94</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17" i="8" l="1"/>
  <c r="B2" i="15"/>
  <c r="A2" i="7"/>
  <c r="A4" i="8"/>
  <c r="A2" i="5"/>
  <c r="A2" i="4"/>
  <c r="A2" i="13"/>
  <c r="A2" i="14"/>
  <c r="A2" i="12"/>
  <c r="A2" i="2"/>
  <c r="D66" i="12" l="1"/>
  <c r="D67" i="12"/>
  <c r="D69" i="12"/>
  <c r="D70" i="12"/>
  <c r="D71" i="12"/>
  <c r="D73" i="12"/>
  <c r="D74" i="12"/>
  <c r="D77" i="12"/>
  <c r="D78" i="12"/>
  <c r="D79" i="12"/>
  <c r="D81" i="12"/>
  <c r="D83" i="12"/>
  <c r="D85" i="12"/>
  <c r="D89" i="12"/>
  <c r="D91" i="12"/>
  <c r="D92" i="12"/>
  <c r="D93" i="12"/>
  <c r="D96" i="12"/>
  <c r="D97" i="12"/>
  <c r="D99" i="12"/>
  <c r="D100" i="12"/>
  <c r="D101" i="12"/>
  <c r="D103" i="12"/>
  <c r="D104" i="12"/>
  <c r="D105" i="12"/>
  <c r="D107" i="12"/>
  <c r="D108" i="12"/>
  <c r="D110" i="12"/>
  <c r="D111" i="12"/>
  <c r="D112" i="12"/>
  <c r="D114" i="12"/>
  <c r="D115" i="12"/>
  <c r="D116" i="12"/>
  <c r="D117" i="12"/>
  <c r="D119" i="12"/>
  <c r="D120" i="12"/>
  <c r="D122" i="12"/>
  <c r="D123" i="12"/>
  <c r="D124" i="12"/>
  <c r="D125" i="12"/>
  <c r="D127" i="12"/>
  <c r="D128" i="12"/>
  <c r="D129" i="12"/>
  <c r="D130" i="12"/>
  <c r="D132" i="12"/>
  <c r="D133" i="12"/>
  <c r="D134" i="12"/>
  <c r="D136" i="12"/>
  <c r="D137" i="12"/>
  <c r="D138" i="12"/>
  <c r="D139" i="12"/>
  <c r="D140" i="12"/>
  <c r="D141" i="12"/>
  <c r="D144" i="12"/>
  <c r="A137" i="12"/>
  <c r="A138" i="12"/>
  <c r="A140" i="12"/>
  <c r="A141" i="12"/>
  <c r="A142" i="12"/>
  <c r="D142" i="12"/>
  <c r="D143" i="12"/>
  <c r="A144" i="12"/>
  <c r="A66" i="12"/>
  <c r="A67" i="12"/>
  <c r="A69" i="12"/>
  <c r="A73" i="12"/>
  <c r="A75" i="12"/>
  <c r="A77" i="12"/>
  <c r="A79" i="12"/>
  <c r="A81" i="12"/>
  <c r="A85" i="12"/>
  <c r="A87" i="12"/>
  <c r="A89" i="12"/>
  <c r="A91" i="12"/>
  <c r="A93" i="12"/>
  <c r="A94" i="12"/>
  <c r="A95" i="12"/>
  <c r="A97" i="12"/>
  <c r="A98" i="12"/>
  <c r="A101" i="12"/>
  <c r="A102" i="12"/>
  <c r="A105" i="12"/>
  <c r="A106" i="12"/>
  <c r="A108" i="12"/>
  <c r="A110" i="12"/>
  <c r="A112" i="12"/>
  <c r="A113" i="12"/>
  <c r="A116" i="12"/>
  <c r="A117" i="12"/>
  <c r="A120" i="12"/>
  <c r="A121" i="12"/>
  <c r="A124" i="12"/>
  <c r="A125" i="12"/>
  <c r="A128" i="12"/>
  <c r="A129" i="12"/>
  <c r="A132" i="12"/>
  <c r="A133" i="12"/>
  <c r="A136" i="12"/>
  <c r="D68" i="12"/>
  <c r="A70" i="12"/>
  <c r="A71" i="12"/>
  <c r="D72" i="12"/>
  <c r="A74" i="12"/>
  <c r="D75" i="12"/>
  <c r="D76" i="12"/>
  <c r="A78" i="12"/>
  <c r="D80" i="12"/>
  <c r="A82" i="12"/>
  <c r="D82" i="12"/>
  <c r="A83" i="12"/>
  <c r="D84" i="12"/>
  <c r="A86" i="12"/>
  <c r="D86" i="12"/>
  <c r="D87" i="12"/>
  <c r="D88" i="12"/>
  <c r="A90" i="12"/>
  <c r="D90" i="12"/>
  <c r="D94" i="12"/>
  <c r="D95" i="12"/>
  <c r="D98" i="12"/>
  <c r="A99" i="12"/>
  <c r="D102" i="12"/>
  <c r="A103" i="12"/>
  <c r="D106" i="12"/>
  <c r="A109" i="12"/>
  <c r="D109" i="12"/>
  <c r="D113" i="12"/>
  <c r="A114" i="12"/>
  <c r="A118" i="12"/>
  <c r="D118" i="12"/>
  <c r="D121" i="12"/>
  <c r="A122" i="12"/>
  <c r="A126" i="12"/>
  <c r="D126" i="12"/>
  <c r="A130" i="12"/>
  <c r="D131" i="12"/>
  <c r="A134" i="12"/>
  <c r="D135" i="12"/>
  <c r="A139" i="12" l="1"/>
  <c r="A143" i="12"/>
  <c r="A115" i="12"/>
  <c r="A92" i="12"/>
  <c r="A68" i="12"/>
  <c r="A131" i="12"/>
  <c r="A96" i="12"/>
  <c r="A135" i="12"/>
  <c r="A119" i="12"/>
  <c r="A123" i="12"/>
  <c r="A107" i="12"/>
  <c r="A104" i="12"/>
  <c r="A88" i="12"/>
  <c r="A72" i="12"/>
  <c r="A127" i="12"/>
  <c r="A111" i="12"/>
  <c r="A100" i="12"/>
  <c r="A84" i="12"/>
  <c r="A80" i="12"/>
  <c r="A76" i="12"/>
  <c r="D65" i="12" l="1"/>
  <c r="D64" i="12"/>
  <c r="A64" i="12"/>
  <c r="D63" i="12"/>
  <c r="A63" i="12"/>
  <c r="D62" i="12"/>
  <c r="A62" i="12"/>
  <c r="D61" i="12"/>
  <c r="A61" i="12"/>
  <c r="D60" i="12"/>
  <c r="A60" i="12"/>
  <c r="D59" i="12"/>
  <c r="A59" i="12"/>
  <c r="D58" i="12"/>
  <c r="D57" i="12"/>
  <c r="D56" i="12"/>
  <c r="A56" i="12"/>
  <c r="D55" i="12"/>
  <c r="A55" i="12"/>
  <c r="D54" i="12"/>
  <c r="D53" i="12"/>
  <c r="D52" i="12"/>
  <c r="A52" i="12"/>
  <c r="D51" i="12"/>
  <c r="A51" i="12"/>
  <c r="D50" i="12"/>
  <c r="D49" i="12"/>
  <c r="D48" i="12"/>
  <c r="A48" i="12"/>
  <c r="D47" i="12"/>
  <c r="A47" i="12"/>
  <c r="D46" i="12"/>
  <c r="A46" i="12"/>
  <c r="D45" i="12"/>
  <c r="D44" i="12"/>
  <c r="A44" i="12"/>
  <c r="D43" i="12"/>
  <c r="A43" i="12"/>
  <c r="D42" i="12"/>
  <c r="D41" i="12"/>
  <c r="A41" i="12"/>
  <c r="D40" i="12"/>
  <c r="A40" i="12"/>
  <c r="D39" i="12"/>
  <c r="A39" i="12"/>
  <c r="D38" i="12"/>
  <c r="A38" i="12"/>
  <c r="D37" i="12"/>
  <c r="A37" i="12"/>
  <c r="D36" i="12"/>
  <c r="A36" i="12"/>
  <c r="D35" i="12"/>
  <c r="A35" i="12"/>
  <c r="D34" i="12"/>
  <c r="A34" i="12"/>
  <c r="D33" i="12"/>
  <c r="D32" i="12"/>
  <c r="A32" i="12"/>
  <c r="D31" i="12"/>
  <c r="A31" i="12"/>
  <c r="D30" i="12"/>
  <c r="A30" i="12"/>
  <c r="D29" i="12"/>
  <c r="A29" i="12"/>
  <c r="D28" i="12"/>
  <c r="D27" i="12"/>
  <c r="A27" i="12"/>
  <c r="D26" i="12"/>
  <c r="D25" i="12"/>
  <c r="A25" i="12"/>
  <c r="D24" i="12"/>
  <c r="A24" i="12"/>
  <c r="D23" i="12"/>
  <c r="A23" i="12"/>
  <c r="D22" i="12"/>
  <c r="A22" i="12"/>
  <c r="D21" i="12"/>
  <c r="A21" i="12"/>
  <c r="D20" i="12"/>
  <c r="A20" i="12"/>
  <c r="D19" i="12"/>
  <c r="A19" i="12"/>
  <c r="D18" i="12"/>
  <c r="A18" i="12"/>
  <c r="D17" i="12"/>
  <c r="D16" i="12"/>
  <c r="A16" i="12"/>
  <c r="D15" i="12"/>
  <c r="A15" i="12"/>
  <c r="D14" i="12"/>
  <c r="A14" i="12"/>
  <c r="D13" i="12"/>
  <c r="A13" i="12"/>
  <c r="D12" i="12"/>
  <c r="D11" i="12"/>
  <c r="A11" i="12"/>
  <c r="D10" i="12"/>
  <c r="A5" i="14" l="1" a="1"/>
  <c r="A5" i="14" s="1"/>
  <c r="A12" i="12"/>
  <c r="A28" i="12"/>
  <c r="A10" i="12"/>
  <c r="A17" i="12"/>
  <c r="A26" i="12"/>
  <c r="A33" i="12"/>
  <c r="A42" i="12"/>
  <c r="A50" i="12"/>
  <c r="A54" i="12"/>
  <c r="A58" i="12"/>
  <c r="A65" i="12"/>
  <c r="A45" i="12"/>
  <c r="A49" i="12"/>
  <c r="A53" i="12"/>
  <c r="A57" i="12"/>
  <c r="A6" i="14" l="1" a="1"/>
  <c r="A6" i="14" s="1"/>
  <c r="A5" i="13" a="1"/>
  <c r="A5" i="13" s="1"/>
  <c r="A6" i="13" s="1" a="1"/>
  <c r="A6" i="13" s="1"/>
  <c r="A7" i="14" l="1" a="1"/>
  <c r="A7" i="14" s="1"/>
  <c r="A8" i="14" s="1" a="1"/>
  <c r="A8" i="14" s="1"/>
  <c r="A7" i="13" a="1"/>
  <c r="A7" i="13" s="1"/>
  <c r="B13" i="1"/>
  <c r="B11" i="1"/>
  <c r="B9" i="1"/>
  <c r="A9" i="14" l="1" a="1"/>
  <c r="A9" i="14" s="1"/>
  <c r="A10" i="14" s="1" a="1"/>
  <c r="A10" i="14" s="1"/>
  <c r="A8" i="13" a="1"/>
  <c r="A8" i="13" s="1"/>
  <c r="A9" i="13" s="1" a="1"/>
  <c r="A9" i="13" s="1"/>
  <c r="R9" i="15"/>
  <c r="S9" i="15"/>
  <c r="T9" i="15"/>
  <c r="Q9" i="15"/>
  <c r="N9" i="15"/>
  <c r="O9" i="15"/>
  <c r="P9" i="15"/>
  <c r="M9" i="15"/>
  <c r="D9" i="15"/>
  <c r="E9" i="15"/>
  <c r="F9" i="15"/>
  <c r="G9" i="15"/>
  <c r="H9" i="15"/>
  <c r="I9" i="15"/>
  <c r="C9" i="15"/>
  <c r="A11" i="14" l="1" a="1"/>
  <c r="A11" i="14" s="1"/>
  <c r="A12" i="14" s="1" a="1"/>
  <c r="A12" i="14" s="1"/>
  <c r="A13" i="14" s="1" a="1"/>
  <c r="A13" i="14" s="1"/>
  <c r="A10" i="13" a="1"/>
  <c r="A10" i="13" s="1"/>
  <c r="O5" i="8"/>
  <c r="I5" i="8"/>
  <c r="J5" i="8"/>
  <c r="K5" i="8"/>
  <c r="L5" i="8"/>
  <c r="M5" i="8"/>
  <c r="N5" i="8"/>
  <c r="H5" i="8"/>
  <c r="F4" i="14"/>
  <c r="G4" i="14"/>
  <c r="H4" i="14"/>
  <c r="E4" i="14"/>
  <c r="F4" i="13"/>
  <c r="G4" i="13"/>
  <c r="H4" i="13"/>
  <c r="E4" i="13"/>
  <c r="H13" i="5"/>
  <c r="I13" i="5"/>
  <c r="J13" i="5"/>
  <c r="G13" i="5"/>
  <c r="F13" i="5"/>
  <c r="E13" i="5"/>
  <c r="D13" i="5"/>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11" i="13" a="1"/>
  <c r="A11" i="13" s="1"/>
  <c r="N10" i="15"/>
  <c r="A12" i="13" l="1" a="1"/>
  <c r="A12" i="13" s="1"/>
  <c r="A13" i="13" s="1" a="1"/>
  <c r="A13" i="13" s="1"/>
  <c r="A14" i="13" s="1" a="1"/>
  <c r="A14" i="13" s="1"/>
  <c r="A15" i="13" s="1" a="1"/>
  <c r="A15" i="13" s="1"/>
  <c r="C14" i="15"/>
  <c r="G5" i="14"/>
  <c r="A16" i="13" l="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D5" i="14"/>
  <c r="F5" i="14"/>
  <c r="B5" i="14"/>
  <c r="E5" i="14"/>
  <c r="H5" i="14"/>
  <c r="D5" i="13"/>
  <c r="B5" i="13"/>
  <c r="F6" i="14" l="1"/>
  <c r="E6" i="14"/>
  <c r="D6" i="14"/>
  <c r="G6" i="14"/>
  <c r="B6" i="14"/>
  <c r="H6" i="14"/>
  <c r="B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G7" i="14" l="1"/>
  <c r="D7" i="14"/>
  <c r="H7" i="14"/>
  <c r="E7" i="14"/>
  <c r="F7" i="14"/>
  <c r="B7" i="14"/>
  <c r="D7" i="13"/>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B8" i="13"/>
  <c r="E8" i="13"/>
  <c r="D8" i="13"/>
  <c r="H8" i="13"/>
  <c r="G8" i="13"/>
  <c r="F8" i="13"/>
  <c r="N21" i="15"/>
  <c r="M22" i="15"/>
  <c r="N22" i="15"/>
  <c r="I10" i="15"/>
  <c r="H10" i="15"/>
  <c r="E10" i="15"/>
  <c r="G10" i="15"/>
  <c r="C10" i="15"/>
  <c r="F10" i="15"/>
  <c r="D10" i="15"/>
  <c r="E9" i="14" l="1"/>
  <c r="B9" i="14"/>
  <c r="F9" i="14"/>
  <c r="G9" i="14"/>
  <c r="H9" i="14"/>
  <c r="D9" i="14"/>
  <c r="B9" i="13"/>
  <c r="D9" i="13"/>
  <c r="H9" i="13"/>
  <c r="E9" i="13"/>
  <c r="G9" i="13"/>
  <c r="F9" i="13"/>
  <c r="B10" i="13"/>
  <c r="C17" i="15"/>
  <c r="C18" i="15"/>
  <c r="G17" i="15"/>
  <c r="G18" i="15"/>
  <c r="D17" i="15"/>
  <c r="D18" i="15"/>
  <c r="E18" i="15"/>
  <c r="E17" i="15"/>
  <c r="F17" i="15"/>
  <c r="F18" i="15"/>
  <c r="H17" i="15"/>
  <c r="H18" i="15"/>
  <c r="I17" i="15"/>
  <c r="I18" i="15"/>
  <c r="B10" i="14" l="1"/>
  <c r="F10" i="14"/>
  <c r="G10" i="14"/>
  <c r="H10" i="14"/>
  <c r="D10" i="14"/>
  <c r="E10" i="14"/>
  <c r="G10" i="13"/>
  <c r="E10" i="13"/>
  <c r="D10" i="13"/>
  <c r="F10" i="13"/>
  <c r="H10" i="13"/>
  <c r="C21" i="15"/>
  <c r="C22" i="15"/>
  <c r="D12" i="14" l="1"/>
  <c r="H12" i="14"/>
  <c r="E12" i="14"/>
  <c r="B12" i="14"/>
  <c r="F12" i="14"/>
  <c r="G12" i="14"/>
  <c r="G11" i="14"/>
  <c r="D11" i="14"/>
  <c r="H11" i="14"/>
  <c r="B11" i="14"/>
  <c r="E11" i="14"/>
  <c r="F11" i="14"/>
  <c r="E12" i="13"/>
  <c r="D12" i="13"/>
  <c r="H12" i="13"/>
  <c r="G12" i="13"/>
  <c r="F12" i="13"/>
  <c r="B11" i="13"/>
  <c r="F11" i="13"/>
  <c r="D11" i="13"/>
  <c r="G11" i="13"/>
  <c r="E11" i="13"/>
  <c r="H11" i="13"/>
  <c r="B12" i="13"/>
  <c r="E13" i="14" l="1"/>
  <c r="B13" i="14"/>
  <c r="F13" i="14"/>
  <c r="D13" i="14"/>
  <c r="G13" i="14"/>
  <c r="H13" i="14"/>
  <c r="D13" i="13"/>
  <c r="H13" i="13"/>
  <c r="E13" i="13"/>
  <c r="G13" i="13"/>
  <c r="F13" i="13"/>
  <c r="B13" i="13"/>
  <c r="B14" i="14" l="1"/>
  <c r="F14" i="14"/>
  <c r="G14" i="14"/>
  <c r="D14" i="14"/>
  <c r="E14" i="14"/>
  <c r="H14" i="14"/>
  <c r="G14" i="13"/>
  <c r="E14" i="13"/>
  <c r="F14" i="13"/>
  <c r="D14" i="13"/>
  <c r="H14" i="13"/>
  <c r="B14" i="13"/>
  <c r="G15" i="14" l="1"/>
  <c r="D15" i="14"/>
  <c r="H15" i="14"/>
  <c r="E15" i="14"/>
  <c r="F15" i="14"/>
  <c r="B15" i="14"/>
  <c r="F15" i="13"/>
  <c r="E15" i="13"/>
  <c r="H15" i="13"/>
  <c r="G15" i="13"/>
  <c r="D15" i="13"/>
  <c r="B15" i="13"/>
  <c r="D16" i="14" l="1"/>
  <c r="H16" i="14"/>
  <c r="E16" i="14"/>
  <c r="F16" i="14"/>
  <c r="G16" i="14"/>
  <c r="B16" i="14"/>
  <c r="B16" i="13"/>
  <c r="E16" i="13"/>
  <c r="F16" i="13"/>
  <c r="H16" i="13"/>
  <c r="D16" i="13"/>
  <c r="G16" i="13"/>
  <c r="E17" i="14" l="1"/>
  <c r="B17" i="14"/>
  <c r="F17" i="14"/>
  <c r="G17" i="14"/>
  <c r="H17" i="14"/>
  <c r="D17" i="14"/>
  <c r="B17" i="13"/>
  <c r="D17" i="13"/>
  <c r="H17" i="13"/>
  <c r="F17" i="13"/>
  <c r="E17" i="13"/>
  <c r="G17" i="13"/>
  <c r="B18" i="14" l="1"/>
  <c r="F18" i="14"/>
  <c r="G18" i="14"/>
  <c r="H18" i="14"/>
  <c r="D18" i="14"/>
  <c r="E18" i="14"/>
  <c r="B18" i="13"/>
  <c r="G18" i="13"/>
  <c r="F18" i="13"/>
  <c r="H18" i="13"/>
  <c r="E18" i="13"/>
  <c r="D18" i="13"/>
  <c r="G19" i="14" l="1"/>
  <c r="D19" i="14"/>
  <c r="H19" i="14"/>
  <c r="B19" i="14"/>
  <c r="E19" i="14"/>
  <c r="F19" i="14"/>
  <c r="B19" i="13"/>
  <c r="F19" i="13"/>
  <c r="G19" i="13"/>
  <c r="H19" i="13"/>
  <c r="E19" i="13"/>
  <c r="D19" i="13"/>
  <c r="D20" i="14" l="1"/>
  <c r="H20" i="14"/>
  <c r="E20" i="14"/>
  <c r="B20" i="14"/>
  <c r="F20" i="14"/>
  <c r="G20" i="14"/>
  <c r="E20" i="13"/>
  <c r="G20" i="13"/>
  <c r="D20" i="13"/>
  <c r="H20" i="13"/>
  <c r="F20" i="13"/>
  <c r="B20" i="13"/>
  <c r="E21" i="14" l="1"/>
  <c r="B21" i="14"/>
  <c r="F21" i="14"/>
  <c r="D21" i="14"/>
  <c r="G21" i="14"/>
  <c r="H21" i="14"/>
  <c r="B21" i="13"/>
  <c r="D21" i="13"/>
  <c r="H21" i="13"/>
  <c r="G21" i="13"/>
  <c r="F21" i="13"/>
  <c r="E21" i="13"/>
  <c r="B22" i="14" l="1"/>
  <c r="F22" i="14"/>
  <c r="G22" i="14"/>
  <c r="D22" i="14"/>
  <c r="E22" i="14"/>
  <c r="H22" i="14"/>
  <c r="G22" i="13"/>
  <c r="H22" i="13"/>
  <c r="F22" i="13"/>
  <c r="D22" i="13"/>
  <c r="E22" i="13"/>
  <c r="B22" i="13"/>
  <c r="G23" i="14" l="1"/>
  <c r="D23" i="14"/>
  <c r="H23" i="14"/>
  <c r="E23" i="14"/>
  <c r="F23" i="14"/>
  <c r="B23" i="14"/>
  <c r="B23" i="13"/>
  <c r="F23" i="13"/>
  <c r="H23" i="13"/>
  <c r="D23" i="13"/>
  <c r="G23" i="13"/>
  <c r="E23" i="13"/>
  <c r="D24" i="14" l="1"/>
  <c r="H24" i="14"/>
  <c r="E24" i="14"/>
  <c r="F24" i="14"/>
  <c r="G24" i="14"/>
  <c r="B24" i="14"/>
  <c r="E26" i="13"/>
  <c r="F25" i="13"/>
  <c r="E25" i="13"/>
  <c r="D25" i="13"/>
  <c r="H25" i="13"/>
  <c r="G25" i="13"/>
  <c r="B25" i="13"/>
  <c r="G24" i="13"/>
  <c r="E24" i="13"/>
  <c r="D24" i="13"/>
  <c r="H24" i="13"/>
  <c r="F24" i="13"/>
  <c r="B24" i="13"/>
  <c r="G26" i="13" l="1"/>
  <c r="D26" i="13"/>
  <c r="E25" i="14"/>
  <c r="B25" i="14"/>
  <c r="F25" i="14"/>
  <c r="G25" i="14"/>
  <c r="H25" i="14"/>
  <c r="D25" i="14"/>
  <c r="F27" i="13"/>
  <c r="B26" i="13"/>
  <c r="F26" i="13"/>
  <c r="H26" i="13"/>
  <c r="B26" i="14" l="1"/>
  <c r="F26" i="14"/>
  <c r="G26" i="14"/>
  <c r="H26" i="14"/>
  <c r="D26" i="14"/>
  <c r="E26" i="14"/>
  <c r="E27" i="13"/>
  <c r="B27" i="13"/>
  <c r="G27" i="13"/>
  <c r="D27" i="13"/>
  <c r="H27" i="13"/>
  <c r="G27" i="14" l="1"/>
  <c r="D27" i="14"/>
  <c r="H27" i="14"/>
  <c r="B27" i="14"/>
  <c r="E27" i="14"/>
  <c r="F27" i="14"/>
  <c r="G28" i="13"/>
  <c r="D28" i="13"/>
  <c r="B28" i="13"/>
  <c r="E28" i="13"/>
  <c r="F28" i="13"/>
  <c r="H28" i="13"/>
  <c r="D28" i="14" l="1"/>
  <c r="H28" i="14"/>
  <c r="E28" i="14"/>
  <c r="B28" i="14"/>
  <c r="F28" i="14"/>
  <c r="G28" i="14"/>
  <c r="E29" i="13"/>
  <c r="B29" i="13"/>
  <c r="F29" i="13"/>
  <c r="H29" i="13"/>
  <c r="D29" i="13"/>
  <c r="G29" i="13"/>
  <c r="E29" i="14" l="1"/>
  <c r="B29" i="14"/>
  <c r="F29" i="14"/>
  <c r="D29" i="14"/>
  <c r="G29" i="14"/>
  <c r="H29" i="14"/>
  <c r="D30" i="13"/>
  <c r="E30" i="13"/>
  <c r="H30" i="13"/>
  <c r="G30" i="13"/>
  <c r="F30" i="13"/>
  <c r="B30" i="13"/>
  <c r="B30" i="14" l="1"/>
  <c r="F30" i="14"/>
  <c r="G30" i="14"/>
  <c r="D30" i="14"/>
  <c r="E30" i="14"/>
  <c r="H30" i="14"/>
  <c r="H31" i="13"/>
  <c r="G31" i="13"/>
  <c r="B31" i="13"/>
  <c r="F31" i="13"/>
  <c r="D31" i="13"/>
  <c r="E31" i="13"/>
  <c r="G31" i="14" l="1"/>
  <c r="D31" i="14"/>
  <c r="H31" i="14"/>
  <c r="E31" i="14"/>
  <c r="F31" i="14"/>
  <c r="B31" i="14"/>
  <c r="E32" i="13"/>
  <c r="G32" i="13"/>
  <c r="D32" i="13"/>
  <c r="H32" i="13"/>
  <c r="F32" i="13"/>
  <c r="B32" i="13"/>
  <c r="D32" i="14" l="1"/>
  <c r="H32" i="14"/>
  <c r="E32" i="14"/>
  <c r="F32" i="14"/>
  <c r="G32" i="14"/>
  <c r="B32" i="14"/>
  <c r="H33" i="13"/>
  <c r="G33" i="13"/>
  <c r="B33" i="13"/>
  <c r="E33" i="13"/>
  <c r="F33" i="13"/>
  <c r="D33" i="13"/>
  <c r="E33" i="14" l="1"/>
  <c r="B33" i="14"/>
  <c r="F33" i="14"/>
  <c r="G33" i="14"/>
  <c r="H33" i="14"/>
  <c r="D33" i="14"/>
  <c r="F34" i="13"/>
  <c r="E34" i="13"/>
  <c r="D34" i="13"/>
  <c r="H34" i="13"/>
  <c r="G34" i="13"/>
  <c r="B34" i="13"/>
  <c r="B34" i="14" l="1"/>
  <c r="F34" i="14"/>
  <c r="G34" i="14"/>
  <c r="H34" i="14"/>
  <c r="D34" i="14"/>
  <c r="E34" i="14"/>
  <c r="H35" i="13"/>
  <c r="G35" i="13"/>
  <c r="B35" i="13"/>
  <c r="E35" i="13"/>
  <c r="D35" i="13"/>
  <c r="F35" i="13"/>
  <c r="G35" i="14" l="1"/>
  <c r="D35" i="14"/>
  <c r="H35" i="14"/>
  <c r="B35" i="14"/>
  <c r="E35" i="14"/>
  <c r="F35" i="14"/>
  <c r="G36" i="13"/>
  <c r="E36" i="13"/>
  <c r="D36" i="13"/>
  <c r="H36" i="13"/>
  <c r="F36" i="13"/>
  <c r="B36" i="13"/>
  <c r="D36" i="14" l="1"/>
  <c r="H36" i="14"/>
  <c r="E36" i="14"/>
  <c r="B36" i="14"/>
  <c r="F36" i="14"/>
  <c r="G36" i="14"/>
  <c r="H38" i="13"/>
  <c r="B38" i="13"/>
  <c r="G38" i="13"/>
  <c r="D38" i="13"/>
  <c r="D39" i="13"/>
  <c r="E38" i="13"/>
  <c r="F38" i="13"/>
  <c r="B37" i="13"/>
  <c r="F37" i="13"/>
  <c r="G37" i="13"/>
  <c r="D37" i="13"/>
  <c r="E37" i="13"/>
  <c r="H37" i="13"/>
  <c r="E39" i="13" l="1"/>
  <c r="B39" i="13"/>
  <c r="F39" i="13"/>
  <c r="E37" i="14"/>
  <c r="B37" i="14"/>
  <c r="F37" i="14"/>
  <c r="D37" i="14"/>
  <c r="G37" i="14"/>
  <c r="H37" i="14"/>
  <c r="G40" i="13"/>
  <c r="H39" i="13"/>
  <c r="G39" i="13"/>
  <c r="D40" i="13" l="1"/>
  <c r="B40" i="13"/>
  <c r="B38" i="14"/>
  <c r="F38" i="14"/>
  <c r="G38" i="14"/>
  <c r="D38" i="14"/>
  <c r="E38" i="14"/>
  <c r="H38" i="14"/>
  <c r="H40" i="13"/>
  <c r="D41" i="13"/>
  <c r="E40" i="13"/>
  <c r="F40" i="13"/>
  <c r="G39" i="14" l="1"/>
  <c r="D39" i="14"/>
  <c r="H39" i="14"/>
  <c r="E39" i="14"/>
  <c r="F39" i="14"/>
  <c r="B39" i="14"/>
  <c r="G41" i="13"/>
  <c r="F41" i="13"/>
  <c r="E42" i="13"/>
  <c r="E41" i="13"/>
  <c r="H41" i="13"/>
  <c r="B41" i="13"/>
  <c r="D40" i="14" l="1"/>
  <c r="H40" i="14"/>
  <c r="E40" i="14"/>
  <c r="F40" i="14"/>
  <c r="G40" i="14"/>
  <c r="B40" i="14"/>
  <c r="H42" i="13"/>
  <c r="B42" i="13"/>
  <c r="D42" i="13"/>
  <c r="H43" i="13"/>
  <c r="F42" i="13"/>
  <c r="G42" i="13"/>
  <c r="E41" i="14" l="1"/>
  <c r="B41" i="14"/>
  <c r="F41" i="14"/>
  <c r="G41" i="14"/>
  <c r="H41" i="14"/>
  <c r="D41" i="14"/>
  <c r="G43" i="13"/>
  <c r="D43" i="13"/>
  <c r="E43" i="13"/>
  <c r="B43" i="13"/>
  <c r="F43" i="13"/>
  <c r="F44" i="13"/>
  <c r="G42" i="14" l="1"/>
  <c r="E42" i="14"/>
  <c r="F42" i="14"/>
  <c r="H42" i="14"/>
  <c r="B42" i="14"/>
  <c r="D42" i="14"/>
  <c r="H44" i="13"/>
  <c r="G44" i="13"/>
  <c r="B44" i="13"/>
  <c r="E44" i="13"/>
  <c r="D44" i="13"/>
  <c r="E45" i="13" l="1"/>
  <c r="B45" i="13"/>
  <c r="D43" i="14"/>
  <c r="H43" i="14"/>
  <c r="E43" i="14"/>
  <c r="B43" i="14"/>
  <c r="F43" i="14"/>
  <c r="G43" i="14"/>
  <c r="D45" i="13"/>
  <c r="F45" i="13"/>
  <c r="F46" i="13"/>
  <c r="G45" i="13"/>
  <c r="H45" i="13"/>
  <c r="E44" i="14" l="1"/>
  <c r="B44" i="14"/>
  <c r="G44" i="14"/>
  <c r="H44" i="14"/>
  <c r="D44" i="14"/>
  <c r="F44" i="14"/>
  <c r="H46" i="13"/>
  <c r="D47" i="13"/>
  <c r="G46" i="13"/>
  <c r="D46" i="13"/>
  <c r="E46" i="13"/>
  <c r="B46" i="13"/>
  <c r="B45" i="14" l="1"/>
  <c r="F45" i="14"/>
  <c r="E45" i="14"/>
  <c r="G45" i="14"/>
  <c r="H45" i="14"/>
  <c r="D45" i="14"/>
  <c r="B47" i="13"/>
  <c r="G47" i="13"/>
  <c r="G48" i="13"/>
  <c r="H47" i="13"/>
  <c r="F47" i="13"/>
  <c r="E47" i="13"/>
  <c r="D48" i="13" l="1"/>
  <c r="G46" i="14"/>
  <c r="D46" i="14"/>
  <c r="E46" i="14"/>
  <c r="B46" i="14"/>
  <c r="F46" i="14"/>
  <c r="H46" i="14"/>
  <c r="B48" i="13"/>
  <c r="F48" i="13"/>
  <c r="G49" i="13"/>
  <c r="H48" i="13"/>
  <c r="E48" i="13"/>
  <c r="D47" i="14" l="1"/>
  <c r="H47" i="14"/>
  <c r="B47" i="14"/>
  <c r="G47" i="14"/>
  <c r="E47" i="14"/>
  <c r="F47" i="14"/>
  <c r="D49" i="13"/>
  <c r="F49" i="13"/>
  <c r="E50" i="13"/>
  <c r="H49" i="13"/>
  <c r="E49" i="13"/>
  <c r="B49" i="13"/>
  <c r="B50" i="13" l="1"/>
  <c r="F50" i="13"/>
  <c r="E48" i="14"/>
  <c r="F48" i="14"/>
  <c r="B48" i="14"/>
  <c r="G48" i="14"/>
  <c r="H48" i="14"/>
  <c r="D48" i="14"/>
  <c r="G50" i="13"/>
  <c r="H50" i="13"/>
  <c r="D50" i="13"/>
  <c r="B49" i="14" l="1"/>
  <c r="F49" i="14"/>
  <c r="D49" i="14"/>
  <c r="E49" i="14"/>
  <c r="G49" i="14"/>
  <c r="H49" i="14"/>
  <c r="H52" i="13"/>
  <c r="H51" i="13"/>
  <c r="E51" i="13"/>
  <c r="D51" i="13"/>
  <c r="B51" i="13"/>
  <c r="G51" i="13"/>
  <c r="F51" i="13"/>
  <c r="F52" i="13" l="1"/>
  <c r="G52" i="13"/>
  <c r="E52" i="13"/>
  <c r="B52" i="13"/>
  <c r="D52" i="13"/>
  <c r="G50" i="14"/>
  <c r="B50" i="14"/>
  <c r="H50" i="14"/>
  <c r="D50" i="14"/>
  <c r="E50" i="14"/>
  <c r="F50" i="14"/>
  <c r="F53" i="13"/>
  <c r="D51" i="14" l="1"/>
  <c r="H51" i="14"/>
  <c r="F51" i="14"/>
  <c r="B51" i="14"/>
  <c r="G51" i="14"/>
  <c r="E51" i="14"/>
  <c r="B53" i="13"/>
  <c r="H53" i="13"/>
  <c r="E53" i="13"/>
  <c r="D53" i="13"/>
  <c r="G53" i="13"/>
  <c r="H54" i="13" l="1"/>
  <c r="E52" i="14"/>
  <c r="D52" i="14"/>
  <c r="F52" i="14"/>
  <c r="B52" i="14"/>
  <c r="G52" i="14"/>
  <c r="H52" i="14"/>
  <c r="B54" i="13"/>
  <c r="D54" i="13"/>
  <c r="F54" i="13"/>
  <c r="E54" i="13"/>
  <c r="G54" i="13"/>
  <c r="E55" i="13" l="1"/>
  <c r="B53" i="14"/>
  <c r="F53" i="14"/>
  <c r="H53" i="14"/>
  <c r="D53" i="14"/>
  <c r="E53" i="14"/>
  <c r="G53" i="14"/>
  <c r="B55" i="13"/>
  <c r="H55" i="13"/>
  <c r="F55" i="13"/>
  <c r="D55" i="13"/>
  <c r="G55" i="13"/>
  <c r="D56" i="13" l="1"/>
  <c r="F54" i="14"/>
  <c r="B54" i="14"/>
  <c r="G54" i="14"/>
  <c r="H54" i="14"/>
  <c r="D54" i="14"/>
  <c r="E54" i="14"/>
  <c r="B56" i="13"/>
  <c r="E56" i="13"/>
  <c r="H56" i="13"/>
  <c r="G56" i="13"/>
  <c r="F56" i="13"/>
  <c r="D57" i="13" l="1"/>
  <c r="G55" i="14"/>
  <c r="D55" i="14"/>
  <c r="H55" i="14"/>
  <c r="B55" i="14"/>
  <c r="E55" i="14"/>
  <c r="F55" i="14"/>
  <c r="B57" i="13"/>
  <c r="E57" i="13"/>
  <c r="G57" i="13"/>
  <c r="F57" i="13"/>
  <c r="H57" i="13"/>
  <c r="D58" i="13" l="1"/>
  <c r="D56" i="14"/>
  <c r="H56" i="14"/>
  <c r="E56" i="14"/>
  <c r="B56" i="14"/>
  <c r="F56" i="14"/>
  <c r="G56" i="14"/>
  <c r="B58" i="13"/>
  <c r="D59" i="13"/>
  <c r="F58" i="13"/>
  <c r="G58" i="13"/>
  <c r="E58" i="13"/>
  <c r="H58" i="13"/>
  <c r="E57" i="14" l="1"/>
  <c r="B57" i="14"/>
  <c r="F57" i="14"/>
  <c r="D57" i="14"/>
  <c r="G57" i="14"/>
  <c r="H57" i="14"/>
  <c r="B59" i="13"/>
  <c r="G60" i="13"/>
  <c r="F59" i="13"/>
  <c r="G59" i="13"/>
  <c r="H59" i="13"/>
  <c r="E59" i="13"/>
  <c r="E60" i="13" l="1"/>
  <c r="B58" i="14"/>
  <c r="F58" i="14"/>
  <c r="G58" i="14"/>
  <c r="D58" i="14"/>
  <c r="E58" i="14"/>
  <c r="H58" i="14"/>
  <c r="B60" i="13"/>
  <c r="F60" i="13"/>
  <c r="H60" i="13"/>
  <c r="D60" i="13"/>
  <c r="E61" i="13" l="1"/>
  <c r="G59" i="14"/>
  <c r="D59" i="14"/>
  <c r="H59" i="14"/>
  <c r="E59" i="14"/>
  <c r="F59" i="14"/>
  <c r="B59" i="14"/>
  <c r="B61" i="13"/>
  <c r="G61" i="13"/>
  <c r="D61" i="13"/>
  <c r="F61" i="13"/>
  <c r="H61" i="13"/>
  <c r="F62" i="13" l="1"/>
  <c r="D60" i="14"/>
  <c r="H60" i="14"/>
  <c r="E60" i="14"/>
  <c r="F60" i="14"/>
  <c r="G60" i="14"/>
  <c r="B60" i="14"/>
  <c r="B62" i="13"/>
  <c r="G62" i="13"/>
  <c r="H62" i="13"/>
  <c r="E62" i="13"/>
  <c r="D62" i="13"/>
  <c r="B63" i="13" l="1"/>
  <c r="G63" i="13"/>
  <c r="E61" i="14"/>
  <c r="B61" i="14"/>
  <c r="F61" i="14"/>
  <c r="G61" i="14"/>
  <c r="H61" i="14"/>
  <c r="D61" i="14"/>
  <c r="G64" i="13"/>
  <c r="H63" i="13"/>
  <c r="E63" i="13"/>
  <c r="D63" i="13"/>
  <c r="F63" i="13"/>
  <c r="B62" i="14" l="1"/>
  <c r="F62" i="14"/>
  <c r="G62" i="14"/>
  <c r="H62" i="14"/>
  <c r="D62" i="14"/>
  <c r="E62" i="14"/>
  <c r="E64" i="13"/>
  <c r="B64" i="13"/>
  <c r="F65" i="13"/>
  <c r="F64" i="13"/>
  <c r="H64" i="13"/>
  <c r="D64" i="13"/>
  <c r="B65" i="13" l="1"/>
  <c r="D65" i="13"/>
  <c r="G63" i="14"/>
  <c r="D63" i="14"/>
  <c r="H63" i="14"/>
  <c r="B63" i="14"/>
  <c r="E63" i="14"/>
  <c r="F63" i="14"/>
  <c r="G65" i="13"/>
  <c r="E65" i="13"/>
  <c r="H65" i="13"/>
  <c r="D64" i="14" l="1"/>
  <c r="H64" i="14"/>
  <c r="E64" i="14"/>
  <c r="B64" i="14"/>
  <c r="F64" i="14"/>
  <c r="G64" i="14"/>
  <c r="B66" i="13"/>
  <c r="G66" i="13"/>
  <c r="H66" i="13"/>
  <c r="D66" i="13"/>
  <c r="E66" i="13"/>
  <c r="F66" i="13"/>
  <c r="B67" i="13" l="1"/>
  <c r="G67" i="13"/>
  <c r="E65" i="14"/>
  <c r="B65" i="14"/>
  <c r="F65" i="14"/>
  <c r="D65" i="14"/>
  <c r="G65" i="14"/>
  <c r="H65" i="14"/>
  <c r="H67" i="13"/>
  <c r="F67" i="13"/>
  <c r="D67" i="13"/>
  <c r="E67" i="13"/>
  <c r="B66" i="14" l="1"/>
  <c r="F66" i="14"/>
  <c r="G66" i="14"/>
  <c r="D66" i="14"/>
  <c r="E66" i="14"/>
  <c r="H66" i="14"/>
  <c r="H68" i="13"/>
  <c r="B68" i="13"/>
  <c r="F69" i="13"/>
  <c r="D68" i="13"/>
  <c r="E68" i="13"/>
  <c r="G68" i="13"/>
  <c r="F68" i="13"/>
  <c r="B69" i="13" l="1"/>
  <c r="H69" i="13"/>
  <c r="G67" i="14"/>
  <c r="D67" i="14"/>
  <c r="H67" i="14"/>
  <c r="E67" i="14"/>
  <c r="F67" i="14"/>
  <c r="B67" i="14"/>
  <c r="G69" i="13"/>
  <c r="D69" i="13"/>
  <c r="E69" i="13"/>
  <c r="D68" i="14" l="1"/>
  <c r="H68" i="14"/>
  <c r="E68" i="14"/>
  <c r="F68" i="14"/>
  <c r="G68" i="14"/>
  <c r="B68" i="14"/>
  <c r="H70" i="13"/>
  <c r="B70" i="13"/>
  <c r="D71" i="13"/>
  <c r="D70" i="13"/>
  <c r="F70" i="13"/>
  <c r="E70" i="13"/>
  <c r="G70" i="13"/>
  <c r="B71" i="13" l="1"/>
  <c r="E71" i="13"/>
  <c r="E69" i="14"/>
  <c r="B69" i="14"/>
  <c r="F69" i="14"/>
  <c r="G69" i="14"/>
  <c r="H69" i="14"/>
  <c r="D69" i="14"/>
  <c r="F71" i="13"/>
  <c r="H71" i="13"/>
  <c r="G71" i="13"/>
  <c r="B70" i="14" l="1"/>
  <c r="F70" i="14"/>
  <c r="G70" i="14"/>
  <c r="H70" i="14"/>
  <c r="D70" i="14"/>
  <c r="E70" i="14"/>
  <c r="D72" i="13"/>
  <c r="B72" i="13"/>
  <c r="E72" i="13"/>
  <c r="F72" i="13"/>
  <c r="G72" i="13"/>
  <c r="H72" i="13"/>
  <c r="B73" i="13" l="1"/>
  <c r="D73" i="13"/>
  <c r="G71" i="14"/>
  <c r="D71" i="14"/>
  <c r="H71" i="14"/>
  <c r="B71" i="14"/>
  <c r="E71" i="14"/>
  <c r="F71" i="14"/>
  <c r="E73" i="13"/>
  <c r="H73" i="13"/>
  <c r="F73" i="13"/>
  <c r="G73" i="13"/>
  <c r="D72" i="14" l="1"/>
  <c r="H72" i="14"/>
  <c r="E72" i="14"/>
  <c r="B72" i="14"/>
  <c r="F72" i="14"/>
  <c r="G72" i="14"/>
  <c r="D74" i="13"/>
  <c r="B74" i="13"/>
  <c r="D75" i="13"/>
  <c r="F74" i="13"/>
  <c r="G74" i="13"/>
  <c r="E74" i="13"/>
  <c r="H74" i="13"/>
  <c r="B75" i="13" l="1"/>
  <c r="E75" i="13"/>
  <c r="E73" i="14"/>
  <c r="B73" i="14"/>
  <c r="F73" i="14"/>
  <c r="D73" i="14"/>
  <c r="G73" i="14"/>
  <c r="H73" i="14"/>
  <c r="G76" i="13"/>
  <c r="F75" i="13"/>
  <c r="G75" i="13"/>
  <c r="H75" i="13"/>
  <c r="B74" i="14" l="1"/>
  <c r="F74" i="14"/>
  <c r="G74" i="14"/>
  <c r="D74" i="14"/>
  <c r="E74" i="14"/>
  <c r="H74" i="14"/>
  <c r="B76" i="13"/>
  <c r="E76" i="13"/>
  <c r="D76" i="13"/>
  <c r="F76" i="13"/>
  <c r="H76" i="13"/>
  <c r="B77" i="13" l="1"/>
  <c r="E77" i="13"/>
  <c r="D75" i="14"/>
  <c r="H75" i="14"/>
  <c r="E75" i="14"/>
  <c r="F75" i="14"/>
  <c r="G75" i="14"/>
  <c r="B75" i="14"/>
  <c r="G77" i="13"/>
  <c r="H77" i="13"/>
  <c r="F77" i="13"/>
  <c r="D77" i="13"/>
  <c r="B78" i="13" l="1"/>
  <c r="F78" i="13"/>
  <c r="E76" i="14"/>
  <c r="H76" i="14"/>
  <c r="D76" i="14"/>
  <c r="B76" i="14"/>
  <c r="F76" i="14"/>
  <c r="G76" i="14"/>
  <c r="G78" i="13"/>
  <c r="D78" i="13"/>
  <c r="E78" i="13"/>
  <c r="H78" i="13"/>
  <c r="F79" i="13" l="1"/>
  <c r="B79" i="13"/>
  <c r="G80" i="13"/>
  <c r="H79" i="13"/>
  <c r="G79" i="13"/>
  <c r="D79" i="13"/>
  <c r="E79" i="13"/>
  <c r="B80" i="13" l="1"/>
  <c r="H80" i="13"/>
  <c r="F81" i="13"/>
  <c r="F80" i="13"/>
  <c r="D80" i="13"/>
  <c r="E80" i="13"/>
  <c r="B81" i="13" l="1"/>
  <c r="H81" i="13"/>
  <c r="E82" i="13"/>
  <c r="G81" i="13"/>
  <c r="E81" i="13"/>
  <c r="D81" i="13"/>
  <c r="G83" i="13" l="1"/>
  <c r="G82" i="13"/>
  <c r="F82" i="13"/>
  <c r="B82" i="13"/>
  <c r="D82" i="13"/>
  <c r="H82" i="13"/>
  <c r="H84" i="13" l="1"/>
  <c r="H83" i="13"/>
  <c r="E83" i="13"/>
  <c r="D83" i="13"/>
  <c r="F83" i="13"/>
  <c r="B83" i="13"/>
  <c r="E84" i="13" l="1"/>
  <c r="G84" i="13"/>
  <c r="D84" i="13"/>
  <c r="B84" i="13"/>
  <c r="F84" i="13"/>
  <c r="H85" i="13"/>
  <c r="H86" i="13" l="1"/>
  <c r="D85" i="13"/>
  <c r="E85" i="13"/>
  <c r="F85" i="13"/>
  <c r="B85" i="13"/>
  <c r="G85" i="13"/>
  <c r="G86" i="13" l="1"/>
  <c r="E86" i="13"/>
  <c r="D86" i="13"/>
  <c r="B86" i="13"/>
  <c r="F86" i="13"/>
  <c r="H87" i="13"/>
  <c r="D87" i="13" l="1"/>
  <c r="B87" i="13"/>
  <c r="F87" i="13"/>
  <c r="G88" i="13"/>
  <c r="G87" i="13"/>
  <c r="E87" i="13"/>
  <c r="E88" i="13" l="1"/>
  <c r="B88" i="13"/>
  <c r="H88" i="13"/>
  <c r="D89" i="13"/>
  <c r="D88" i="13"/>
  <c r="F88" i="13"/>
  <c r="H89" i="13" l="1"/>
  <c r="F89" i="13"/>
  <c r="G89" i="13"/>
  <c r="B89" i="13"/>
  <c r="E89" i="13"/>
  <c r="E90" i="13"/>
  <c r="F90" i="13" l="1"/>
  <c r="B90" i="13"/>
  <c r="G90" i="13"/>
  <c r="D90" i="13"/>
  <c r="H90" i="13"/>
  <c r="F91" i="13" l="1"/>
  <c r="H91" i="13"/>
  <c r="G91" i="13"/>
  <c r="D91" i="13"/>
  <c r="B91" i="13"/>
  <c r="E91" i="13"/>
  <c r="F92" i="13" l="1"/>
  <c r="G92" i="13"/>
  <c r="B92" i="13"/>
  <c r="D92" i="13"/>
  <c r="F93" i="13"/>
  <c r="E92" i="13"/>
  <c r="H92" i="13"/>
  <c r="D93" i="13" l="1"/>
  <c r="B93" i="13"/>
  <c r="G93" i="13"/>
  <c r="F94" i="13"/>
  <c r="E93" i="13"/>
  <c r="H93" i="13"/>
  <c r="D94" i="13" l="1"/>
  <c r="E94" i="13"/>
  <c r="G94" i="13"/>
  <c r="B94" i="13"/>
  <c r="H94" i="13"/>
  <c r="D95" i="13"/>
  <c r="E95" i="13" l="1"/>
  <c r="B95" i="13"/>
  <c r="F95" i="13"/>
  <c r="F96" i="13"/>
  <c r="H95" i="13"/>
  <c r="G95" i="13"/>
  <c r="D96" i="13" l="1"/>
  <c r="G96" i="13"/>
  <c r="B96" i="13"/>
  <c r="E96" i="13"/>
  <c r="H96" i="13"/>
  <c r="D97" i="13" l="1"/>
  <c r="G97" i="13"/>
  <c r="E97" i="13"/>
  <c r="F97" i="13"/>
  <c r="B97" i="13"/>
  <c r="H97" i="13"/>
  <c r="E98" i="13"/>
  <c r="D98" i="13" l="1"/>
  <c r="B98" i="13"/>
  <c r="H98" i="13"/>
  <c r="D99" i="13"/>
  <c r="G98" i="13"/>
  <c r="F98" i="13"/>
  <c r="E99" i="13" l="1"/>
  <c r="B99" i="13"/>
  <c r="G99" i="13"/>
  <c r="F100" i="13"/>
  <c r="H99" i="13"/>
  <c r="F99" i="13"/>
  <c r="G101" i="13" l="1"/>
  <c r="H100" i="13"/>
  <c r="D100" i="13"/>
  <c r="G100" i="13"/>
  <c r="E100" i="13"/>
  <c r="B100" i="13"/>
  <c r="H102" i="13" l="1"/>
  <c r="H101" i="13"/>
  <c r="E101" i="13"/>
  <c r="D101" i="13"/>
  <c r="F101" i="13"/>
  <c r="B101" i="13"/>
  <c r="G102" i="13" l="1"/>
  <c r="E102" i="13"/>
  <c r="F102" i="13"/>
  <c r="B102" i="13"/>
  <c r="D102" i="13"/>
  <c r="H103" i="13"/>
  <c r="B103" i="13" l="1"/>
  <c r="F103" i="13"/>
  <c r="E103" i="13"/>
  <c r="D103" i="13"/>
  <c r="D104" i="13"/>
  <c r="G103" i="13"/>
  <c r="E104" i="13" l="1"/>
  <c r="G104" i="13"/>
  <c r="F104" i="13"/>
  <c r="B104" i="13"/>
  <c r="H104" i="13"/>
  <c r="F105" i="13"/>
  <c r="D106" i="13" l="1"/>
  <c r="D105" i="13"/>
  <c r="E105" i="13"/>
  <c r="B105" i="13"/>
  <c r="H105" i="13"/>
  <c r="G105" i="13"/>
  <c r="H106" i="13" l="1"/>
  <c r="E106" i="13"/>
  <c r="G106" i="13"/>
  <c r="B106" i="13"/>
  <c r="F106" i="13"/>
  <c r="H107" i="13"/>
  <c r="H108" i="13" l="1"/>
  <c r="E107" i="13"/>
  <c r="F107" i="13"/>
  <c r="D107" i="13"/>
  <c r="B107" i="13"/>
  <c r="G107" i="13"/>
  <c r="E108" i="13" l="1"/>
  <c r="D108" i="13"/>
  <c r="G108" i="13"/>
  <c r="B108" i="13"/>
  <c r="F108" i="13"/>
  <c r="F109" i="13"/>
  <c r="G109" i="13" l="1"/>
  <c r="B109" i="13"/>
  <c r="D109" i="13"/>
  <c r="E110" i="13"/>
  <c r="E109" i="13"/>
  <c r="H109" i="13"/>
  <c r="D110" i="13" l="1"/>
  <c r="B110" i="13"/>
  <c r="G110" i="13"/>
  <c r="D111" i="13"/>
  <c r="F110" i="13"/>
  <c r="H110" i="13"/>
  <c r="G111" i="13" l="1"/>
  <c r="B111" i="13"/>
  <c r="H111" i="13"/>
  <c r="H112" i="13"/>
  <c r="F111" i="13"/>
  <c r="E111" i="13"/>
  <c r="F112" i="13" l="1"/>
  <c r="E112" i="13"/>
  <c r="D112" i="13"/>
  <c r="B112" i="13"/>
  <c r="G112" i="13"/>
  <c r="D113" i="13"/>
  <c r="E113" i="13" l="1"/>
  <c r="B113" i="13"/>
  <c r="G113" i="13"/>
  <c r="D114" i="13"/>
  <c r="H113" i="13"/>
  <c r="F113" i="13"/>
  <c r="F114" i="13" l="1"/>
  <c r="G114" i="13"/>
  <c r="E114" i="13"/>
  <c r="B114" i="13"/>
  <c r="H114" i="13"/>
  <c r="F115" i="13"/>
  <c r="E115" i="13" l="1"/>
  <c r="B115" i="13"/>
  <c r="H115" i="13"/>
  <c r="D115" i="13"/>
  <c r="H116" i="13"/>
  <c r="G115" i="13"/>
  <c r="E117" i="13" l="1"/>
  <c r="D116" i="13"/>
  <c r="G116" i="13"/>
  <c r="E116" i="13"/>
  <c r="F116" i="13"/>
  <c r="B116" i="13"/>
  <c r="F117" i="13" l="1"/>
  <c r="H117" i="13"/>
  <c r="G117" i="13"/>
  <c r="D117" i="13"/>
  <c r="B117" i="13"/>
  <c r="G118" i="13"/>
  <c r="E118" i="13" l="1"/>
  <c r="F118" i="13"/>
  <c r="B118" i="13"/>
  <c r="D118" i="13"/>
  <c r="H118" i="13"/>
  <c r="E119" i="13" l="1"/>
  <c r="G119" i="13"/>
  <c r="H119" i="13"/>
  <c r="F119" i="13"/>
  <c r="B119" i="13"/>
  <c r="D119" i="13"/>
  <c r="E120" i="13"/>
  <c r="F120" i="13"/>
  <c r="D120" i="13"/>
  <c r="G120" i="13"/>
  <c r="H120" i="13"/>
  <c r="B120" i="13"/>
  <c r="D121" i="13" l="1"/>
  <c r="H121" i="13"/>
  <c r="F121" i="13"/>
  <c r="E121" i="13"/>
  <c r="G121" i="13"/>
  <c r="B121" i="13"/>
  <c r="G122" i="13" l="1"/>
  <c r="F122" i="13"/>
  <c r="E122" i="13"/>
  <c r="H122" i="13"/>
  <c r="D122" i="13"/>
  <c r="B122" i="13"/>
  <c r="F123" i="13" l="1"/>
  <c r="G123" i="13"/>
  <c r="E123" i="13"/>
  <c r="H123" i="13"/>
  <c r="D123" i="13"/>
  <c r="B123" i="13"/>
  <c r="E124" i="13" l="1"/>
  <c r="G124" i="13"/>
  <c r="F124" i="13"/>
  <c r="H124" i="13"/>
  <c r="D124" i="13"/>
  <c r="B124" i="13"/>
  <c r="D125" i="13" l="1"/>
  <c r="H125" i="13"/>
  <c r="G125" i="13"/>
  <c r="F125" i="13"/>
  <c r="E125" i="13"/>
  <c r="B125" i="13"/>
  <c r="G126" i="13" l="1"/>
  <c r="H126" i="13"/>
  <c r="F126" i="13"/>
  <c r="E126" i="13"/>
  <c r="D126" i="13"/>
  <c r="B126" i="13"/>
  <c r="F127" i="13" l="1"/>
  <c r="H127" i="13"/>
  <c r="G127" i="13"/>
  <c r="D127" i="13"/>
  <c r="E127" i="13"/>
  <c r="B127" i="13"/>
  <c r="E128" i="13" l="1"/>
  <c r="H128" i="13"/>
  <c r="G128" i="13"/>
  <c r="F128" i="13"/>
  <c r="D128" i="13"/>
  <c r="B128" i="13"/>
  <c r="D129" i="13" l="1"/>
  <c r="H129" i="13"/>
  <c r="G129" i="13"/>
  <c r="E129" i="13"/>
  <c r="F129" i="13"/>
  <c r="B129" i="13"/>
  <c r="G130" i="13" l="1"/>
  <c r="D130" i="13"/>
  <c r="H130" i="13"/>
  <c r="E130" i="13"/>
  <c r="F130" i="13"/>
  <c r="B130" i="13"/>
  <c r="F131" i="13" l="1"/>
  <c r="D131" i="13"/>
  <c r="H131" i="13"/>
  <c r="E131" i="13"/>
  <c r="G131" i="13"/>
  <c r="B131" i="13"/>
  <c r="E132" i="13" l="1"/>
  <c r="D132" i="13"/>
  <c r="H132" i="13"/>
  <c r="F132" i="13"/>
  <c r="G132" i="13"/>
  <c r="B132" i="13"/>
  <c r="D133" i="13" l="1"/>
  <c r="H133" i="13"/>
  <c r="E133" i="13"/>
  <c r="F133" i="13"/>
  <c r="G133" i="13"/>
  <c r="B133" i="13"/>
  <c r="G134" i="13" l="1"/>
  <c r="E134" i="13"/>
  <c r="D134" i="13"/>
  <c r="H134" i="13"/>
  <c r="F134" i="13"/>
  <c r="B134" i="13"/>
  <c r="F135" i="13" l="1"/>
  <c r="E135" i="13"/>
  <c r="D135" i="13"/>
  <c r="G135" i="13"/>
  <c r="H135" i="13"/>
  <c r="B135" i="13"/>
  <c r="E136" i="13" l="1"/>
  <c r="F136" i="13"/>
  <c r="D136" i="13"/>
  <c r="G136" i="13"/>
  <c r="H136" i="13"/>
  <c r="B136" i="13"/>
  <c r="D137" i="13" l="1"/>
  <c r="H137" i="13"/>
  <c r="F137" i="13"/>
  <c r="E137" i="13"/>
  <c r="G137" i="13"/>
  <c r="B137" i="13"/>
  <c r="G138" i="13" l="1"/>
  <c r="F138" i="13"/>
  <c r="E138" i="13"/>
  <c r="D138" i="13"/>
  <c r="H138" i="13"/>
  <c r="B138" i="13"/>
  <c r="F139" i="13" l="1"/>
  <c r="G139" i="13"/>
  <c r="E139" i="13"/>
  <c r="H139" i="13"/>
  <c r="D139" i="13"/>
  <c r="B139" i="13"/>
  <c r="C139" i="13" l="1"/>
  <c r="C138" i="13"/>
  <c r="C76" i="14" l="1"/>
  <c r="C75" i="14"/>
  <c r="C5" i="13" l="1"/>
  <c r="C44" i="14" l="1"/>
  <c r="C35" i="14"/>
  <c r="C72" i="14"/>
  <c r="C74" i="14"/>
  <c r="C66" i="14"/>
  <c r="C67" i="14"/>
  <c r="C65" i="14"/>
  <c r="C61" i="14"/>
  <c r="C47" i="14"/>
  <c r="C55" i="14"/>
  <c r="C49" i="14"/>
  <c r="C36" i="14"/>
  <c r="C70" i="14"/>
  <c r="C23" i="14"/>
  <c r="C57" i="14"/>
  <c r="C22" i="14"/>
  <c r="C14" i="14"/>
  <c r="C68" i="14"/>
  <c r="C58" i="14"/>
  <c r="C12" i="14"/>
  <c r="C63" i="14"/>
  <c r="C20" i="14"/>
  <c r="C15" i="14"/>
  <c r="C50" i="14"/>
  <c r="C13" i="14"/>
  <c r="C17" i="14"/>
  <c r="C29" i="14"/>
  <c r="C62" i="14"/>
  <c r="C59" i="14"/>
  <c r="C5" i="14"/>
  <c r="C32" i="14"/>
  <c r="C38" i="14"/>
  <c r="C60" i="14"/>
  <c r="C52" i="14"/>
  <c r="C48" i="14"/>
  <c r="C16" i="14"/>
  <c r="C46" i="14"/>
  <c r="C11" i="14"/>
  <c r="C64" i="14"/>
  <c r="C26" i="14"/>
  <c r="C71" i="14"/>
  <c r="C9" i="14"/>
  <c r="C37" i="14"/>
  <c r="C31" i="14"/>
  <c r="C53" i="14"/>
  <c r="C21" i="14"/>
  <c r="C27" i="14"/>
  <c r="C8" i="14"/>
  <c r="C33" i="14"/>
  <c r="C7" i="14"/>
  <c r="C41" i="14"/>
  <c r="C34" i="14"/>
  <c r="C39" i="14"/>
  <c r="C28" i="14"/>
  <c r="C73" i="14"/>
  <c r="C24" i="14"/>
  <c r="C6" i="14"/>
  <c r="C54" i="14"/>
  <c r="C43" i="14"/>
  <c r="C69" i="14"/>
  <c r="C40" i="14"/>
  <c r="C30" i="14"/>
  <c r="C18" i="14"/>
  <c r="C25" i="14"/>
  <c r="C19" i="14"/>
  <c r="C56" i="14"/>
  <c r="C51" i="14"/>
  <c r="C45" i="14"/>
  <c r="C10" i="14"/>
  <c r="C42" i="14"/>
  <c r="C101" i="13" l="1"/>
  <c r="C6" i="13"/>
  <c r="C18" i="13"/>
  <c r="C113" i="13"/>
  <c r="C43" i="13"/>
  <c r="C58" i="13"/>
  <c r="C14" i="13"/>
  <c r="C116" i="13"/>
  <c r="C44" i="13"/>
  <c r="C88" i="13"/>
  <c r="C68" i="13"/>
  <c r="C55" i="13"/>
  <c r="C30" i="13"/>
  <c r="C13" i="13"/>
  <c r="C75" i="13"/>
  <c r="C126" i="13"/>
  <c r="C60" i="13"/>
  <c r="C94" i="13"/>
  <c r="C89" i="13"/>
  <c r="C41" i="13"/>
  <c r="C123" i="13"/>
  <c r="C70" i="13"/>
  <c r="C45" i="13"/>
  <c r="C33" i="13"/>
  <c r="C78" i="13"/>
  <c r="C15" i="13"/>
  <c r="C121" i="13"/>
  <c r="C46" i="13"/>
  <c r="C7" i="13"/>
  <c r="C51" i="13"/>
  <c r="C73" i="13"/>
  <c r="C137" i="13"/>
  <c r="C86" i="13"/>
  <c r="C84" i="13"/>
  <c r="C16" i="13"/>
  <c r="C90" i="13"/>
  <c r="C8" i="13"/>
  <c r="C28" i="13"/>
  <c r="C92" i="13"/>
  <c r="C50" i="13"/>
  <c r="C19" i="13"/>
  <c r="C56" i="13"/>
  <c r="C12" i="13"/>
  <c r="C65" i="13"/>
  <c r="C48" i="13"/>
  <c r="C125" i="13"/>
  <c r="C106" i="13"/>
  <c r="C49" i="13"/>
  <c r="C39" i="13"/>
  <c r="C72" i="13"/>
  <c r="C80" i="13"/>
  <c r="C23" i="13"/>
  <c r="C93" i="13"/>
  <c r="C29" i="13"/>
  <c r="C52" i="13"/>
  <c r="C21" i="13"/>
  <c r="C38" i="13"/>
  <c r="C36" i="13"/>
  <c r="C57" i="13"/>
  <c r="C74" i="13"/>
  <c r="C54" i="13"/>
  <c r="C10" i="13"/>
  <c r="C134" i="13"/>
  <c r="C118" i="13"/>
  <c r="C95" i="13"/>
  <c r="C105" i="13"/>
  <c r="C104" i="13"/>
  <c r="C109" i="13"/>
  <c r="C17" i="13"/>
  <c r="C81" i="13"/>
  <c r="C114" i="13"/>
  <c r="C136" i="13"/>
  <c r="C69" i="13"/>
  <c r="C120" i="13"/>
  <c r="C135" i="13"/>
  <c r="C102" i="13"/>
  <c r="C40" i="13"/>
  <c r="C20" i="13"/>
  <c r="C133" i="13"/>
  <c r="C98" i="13" l="1"/>
  <c r="C119" i="13"/>
  <c r="C97" i="13"/>
  <c r="C85" i="13"/>
  <c r="C71" i="13"/>
  <c r="C79" i="13"/>
  <c r="C62" i="13"/>
  <c r="C124" i="13"/>
  <c r="C24" i="13"/>
  <c r="C111" i="13"/>
  <c r="C59" i="13"/>
  <c r="C66" i="13"/>
  <c r="C61" i="13"/>
  <c r="C53" i="13"/>
  <c r="C131" i="13"/>
  <c r="C32" i="13"/>
  <c r="C42" i="13"/>
  <c r="C99" i="13"/>
  <c r="C11" i="13"/>
  <c r="C87" i="13"/>
  <c r="C82" i="13"/>
  <c r="C47" i="13"/>
  <c r="C35" i="13"/>
  <c r="C110" i="13"/>
  <c r="C129" i="13"/>
  <c r="C76" i="13"/>
  <c r="C91" i="13"/>
  <c r="C63" i="13"/>
  <c r="C34" i="13"/>
  <c r="C128" i="13"/>
  <c r="C122" i="13"/>
  <c r="C117" i="13"/>
  <c r="C100" i="13"/>
  <c r="C9" i="13"/>
  <c r="C127" i="13"/>
  <c r="C26" i="13"/>
  <c r="C27" i="13"/>
  <c r="C115" i="13"/>
  <c r="C25" i="13"/>
  <c r="C112" i="13"/>
  <c r="C96" i="13"/>
  <c r="C103" i="13"/>
  <c r="C22" i="13"/>
  <c r="C37" i="13"/>
  <c r="C108" i="13"/>
  <c r="C77" i="13"/>
  <c r="C132" i="13"/>
  <c r="C107" i="13"/>
  <c r="C31" i="13"/>
  <c r="C130" i="13"/>
  <c r="C83" i="13"/>
  <c r="C64" i="13"/>
  <c r="C67" i="13"/>
</calcChain>
</file>

<file path=xl/sharedStrings.xml><?xml version="1.0" encoding="utf-8"?>
<sst xmlns="http://schemas.openxmlformats.org/spreadsheetml/2006/main" count="3885" uniqueCount="1646">
  <si>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</si>
  <si>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</si>
  <si>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</si>
  <si>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</si>
  <si>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</si>
  <si>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</si>
  <si>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</si>
  <si>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</si>
  <si>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</si>
  <si>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</si>
  <si>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</si>
  <si>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</si>
  <si>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</si>
  <si>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</si>
  <si>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</si>
  <si>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</si>
  <si>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</si>
  <si>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</si>
  <si>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</si>
  <si>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</si>
  <si>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</si>
  <si>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</si>
  <si>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</si>
  <si>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</si>
  <si>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</si>
  <si>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</si>
  <si>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</si>
  <si>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</si>
  <si>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</si>
  <si>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</si>
  <si>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</si>
  <si>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</si>
  <si>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</si>
  <si>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</si>
  <si>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</si>
  <si>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</si>
  <si>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</si>
  <si>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</si>
  <si>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</si>
  <si>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</si>
  <si>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</si>
  <si>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</si>
  <si>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</si>
  <si>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</si>
  <si>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</si>
  <si>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</si>
  <si>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</si>
  <si>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</si>
  <si>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</si>
  <si>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</si>
  <si>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</si>
  <si>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</si>
  <si>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</si>
  <si>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</si>
  <si>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</si>
  <si>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</si>
  <si>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</si>
  <si>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</si>
  <si>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</si>
  <si>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</si>
  <si>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</si>
  <si>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</si>
  <si>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</si>
  <si>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</si>
  <si>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</si>
  <si>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</si>
  <si>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</si>
  <si>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</si>
  <si>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</si>
  <si>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</si>
  <si>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</si>
  <si>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</si>
  <si>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</si>
  <si>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</si>
  <si>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</si>
  <si>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</si>
  <si>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</si>
  <si>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</si>
  <si>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</si>
  <si>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</si>
  <si>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</si>
  <si>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</si>
  <si>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</si>
  <si>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</si>
  <si>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</si>
  <si>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</si>
  <si>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</si>
  <si>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</si>
  <si>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</si>
  <si>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</si>
  <si>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</si>
  <si>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</si>
  <si>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</si>
  <si>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</si>
  <si>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</si>
  <si>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</si>
  <si>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</si>
  <si>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</si>
  <si>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</si>
  <si>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</si>
  <si>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</si>
  <si>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</si>
  <si>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</si>
  <si>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</si>
  <si>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</si>
  <si>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</si>
  <si>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</si>
  <si>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</si>
  <si>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</si>
  <si>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</si>
  <si>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</si>
  <si>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</si>
  <si>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</si>
  <si>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</si>
  <si>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</si>
  <si>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</si>
  <si>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</si>
  <si>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</si>
  <si>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</si>
  <si>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</si>
  <si>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</si>
  <si>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</si>
  <si>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</si>
  <si>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</si>
  <si>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</si>
  <si>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</si>
  <si>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</si>
  <si>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</si>
  <si>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</si>
  <si>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</si>
  <si>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</si>
  <si>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</si>
  <si>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</si>
  <si>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</si>
  <si>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</si>
  <si>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</si>
  <si>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</si>
  <si>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</si>
  <si>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</si>
  <si>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</si>
  <si>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</si>
  <si>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</si>
  <si>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</si>
  <si>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</si>
  <si>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</si>
  <si>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</si>
  <si>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</si>
  <si>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</si>
  <si>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</si>
  <si>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</si>
  <si>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</si>
  <si>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</si>
  <si>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</si>
  <si>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</si>
  <si>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</si>
  <si>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</si>
  <si>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</si>
  <si>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</si>
  <si>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</si>
  <si>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</si>
  <si>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</si>
  <si>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</si>
  <si>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</si>
  <si>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</si>
  <si>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</si>
  <si>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</si>
  <si>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</si>
  <si>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</si>
  <si>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</si>
  <si>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</si>
  <si>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</si>
  <si>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</si>
  <si>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</si>
  <si>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</si>
  <si>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</si>
  <si>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</si>
  <si>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</si>
  <si>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</si>
  <si>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</si>
  <si>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</si>
  <si>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</si>
  <si>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</si>
  <si>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</si>
  <si>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</si>
  <si>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</si>
  <si>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</si>
  <si>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</si>
  <si>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</si>
  <si>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</si>
  <si>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</si>
  <si>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</si>
  <si>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</si>
  <si>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</si>
  <si>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</si>
  <si>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</si>
  <si>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</si>
  <si>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</si>
  <si>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</si>
  <si>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</si>
  <si>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</si>
  <si>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</si>
  <si>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</si>
  <si>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</si>
  <si>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</si>
  <si>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</si>
  <si>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</si>
  <si>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</si>
  <si>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</si>
  <si>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</si>
  <si>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</si>
  <si>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</si>
  <si>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</si>
  <si>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</si>
  <si>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</si>
  <si>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</si>
  <si>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</si>
  <si>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</si>
  <si>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</si>
  <si>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</si>
  <si>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</si>
  <si>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</si>
  <si>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</si>
  <si>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</si>
  <si>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</si>
  <si>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</si>
  <si>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</si>
  <si>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</si>
  <si>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</si>
  <si>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</si>
  <si>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</si>
  <si>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</si>
  <si>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</si>
  <si>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</si>
  <si>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</si>
  <si>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</si>
  <si>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</si>
  <si>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</si>
  <si>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</si>
  <si>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</si>
  <si>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</si>
  <si>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</si>
  <si>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</si>
  <si>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</si>
  <si>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</si>
  <si>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</si>
  <si>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</si>
  <si>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</si>
  <si>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</si>
  <si>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</si>
  <si>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</si>
  <si>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</si>
  <si>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</si>
  <si>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</si>
  <si>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</si>
  <si>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</si>
  <si>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</si>
  <si>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</si>
  <si>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</si>
  <si>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</si>
  <si>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</si>
  <si>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</si>
  <si>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</si>
  <si>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</si>
  <si>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</si>
  <si>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</si>
  <si>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</si>
  <si>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</si>
  <si>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</si>
  <si>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</si>
  <si>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</si>
  <si>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</si>
  <si>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</si>
  <si>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</si>
  <si>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</si>
  <si>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</si>
  <si>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</si>
  <si>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</si>
  <si>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</si>
  <si>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</si>
  <si>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</si>
  <si>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</si>
  <si>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</si>
  <si>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</si>
  <si>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</si>
  <si>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</si>
  <si>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</si>
  <si>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</si>
  <si>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</si>
  <si>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</si>
  <si>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</si>
  <si>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</si>
  <si>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</si>
  <si>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</si>
  <si>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</si>
  <si>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</si>
  <si>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</si>
  <si>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</si>
  <si>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</si>
  <si>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</si>
  <si>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</si>
  <si>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</si>
  <si>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</si>
  <si>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</si>
  <si>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</si>
  <si>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</si>
  <si>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</si>
  <si>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</si>
  <si>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</si>
  <si>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</si>
  <si>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</si>
  <si>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</si>
  <si>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</si>
  <si>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</si>
  <si>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</si>
  <si>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</si>
  <si>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</si>
  <si>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</si>
  <si>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</si>
  <si>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</si>
  <si>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</si>
  <si>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</si>
  <si>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</si>
  <si>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</si>
  <si>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</si>
  <si>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</si>
  <si>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</si>
  <si>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</si>
  <si>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</si>
  <si>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</si>
  <si>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</si>
  <si>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</si>
  <si>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</si>
  <si>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</si>
  <si>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</si>
  <si>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</si>
  <si>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</si>
  <si>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</si>
  <si>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</si>
  <si>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</si>
  <si>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</si>
  <si>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</si>
  <si>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</si>
  <si>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</si>
  <si>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</si>
  <si>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</si>
  <si>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</si>
  <si>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</si>
  <si>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</si>
  <si>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</si>
  <si>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</si>
  <si>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</si>
  <si>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</si>
  <si>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</si>
  <si>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</si>
  <si>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</si>
  <si>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</si>
  <si>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</si>
  <si>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</si>
  <si>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</si>
  <si>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</si>
  <si>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</si>
  <si>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</si>
  <si>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</si>
  <si>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</si>
  <si>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</si>
  <si>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</si>
  <si>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</si>
  <si>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</si>
  <si>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</si>
  <si>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</si>
  <si>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</si>
  <si>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</si>
  <si>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</si>
  <si>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</si>
  <si>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</si>
  <si>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</si>
  <si>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</si>
  <si>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</si>
  <si>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</si>
  <si>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</si>
  <si>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</si>
  <si>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</si>
  <si>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</si>
  <si>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</si>
  <si>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</si>
  <si>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</si>
  <si>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</si>
  <si>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</si>
  <si>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</si>
  <si>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</si>
  <si>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</si>
  <si>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</si>
  <si>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</si>
  <si>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</si>
  <si>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</si>
  <si>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</si>
  <si>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</si>
  <si>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</si>
  <si>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</si>
  <si>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</si>
  <si>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</si>
  <si>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</si>
  <si>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</si>
  <si>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</si>
  <si>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</si>
  <si>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</si>
  <si>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</si>
  <si>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</si>
  <si>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</si>
  <si>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</si>
  <si>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</si>
  <si>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</si>
  <si>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</si>
  <si>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</si>
  <si>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</si>
  <si>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</si>
  <si>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</si>
  <si>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</si>
  <si>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</si>
  <si>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</si>
  <si>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</si>
  <si>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</si>
  <si>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</si>
  <si>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</si>
  <si>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</si>
  <si>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</si>
  <si>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</si>
  <si>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</si>
  <si>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</si>
  <si>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</si>
  <si>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</si>
  <si>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</si>
  <si>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</si>
  <si>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</si>
  <si>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</si>
  <si>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</si>
  <si>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</si>
  <si>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</si>
  <si>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</si>
  <si>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</si>
  <si>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</si>
  <si>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</si>
  <si>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</si>
  <si>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</si>
  <si>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</si>
  <si>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</si>
  <si>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</si>
  <si>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</si>
  <si>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</si>
  <si>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</si>
  <si>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</si>
  <si>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</si>
  <si>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</si>
  <si>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</si>
  <si>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</si>
  <si>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</si>
  <si>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</si>
  <si>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</si>
  <si>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</si>
  <si>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</si>
  <si>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</si>
  <si>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</si>
  <si>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</si>
  <si>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</si>
  <si>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</si>
  <si>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</si>
  <si>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</si>
  <si>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</si>
  <si>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</si>
  <si>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</si>
  <si>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</si>
  <si>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</si>
  <si>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</si>
  <si>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</si>
  <si>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</si>
  <si>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</si>
  <si>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</si>
  <si>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</si>
  <si>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</si>
  <si>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</si>
  <si>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</si>
  <si>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</si>
  <si>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</si>
  <si>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</si>
  <si>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</si>
  <si>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</si>
  <si>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</si>
  <si>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</si>
  <si>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</si>
  <si>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</si>
  <si>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</si>
  <si>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</si>
  <si>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</si>
  <si>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</si>
  <si>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</si>
  <si>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</si>
  <si>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</si>
  <si>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</si>
  <si>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</si>
  <si>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</si>
  <si>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</si>
  <si>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</si>
  <si>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</si>
  <si>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</si>
  <si>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</si>
  <si>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</si>
  <si>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</si>
  <si>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</si>
  <si>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</si>
  <si>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</si>
  <si>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</si>
  <si>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</si>
  <si>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</si>
  <si>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</si>
  <si>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</si>
  <si>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</si>
  <si>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</si>
  <si>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</si>
  <si>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</si>
  <si>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</si>
  <si>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</si>
  <si>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</si>
  <si>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</si>
  <si>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</si>
  <si>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</si>
  <si>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</si>
  <si>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</si>
  <si>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</si>
  <si>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</si>
  <si>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</si>
  <si>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</si>
  <si>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</si>
  <si>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</si>
  <si>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</si>
  <si>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</si>
  <si>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</si>
  <si>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</si>
  <si>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</si>
  <si>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</si>
  <si>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</si>
  <si>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</si>
  <si>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</si>
  <si>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</si>
  <si>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</si>
  <si>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</si>
  <si>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</si>
  <si>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</si>
  <si>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</si>
  <si>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</si>
  <si>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</si>
  <si>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</si>
  <si>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</si>
  <si>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</si>
  <si>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</si>
  <si>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</si>
  <si>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</si>
  <si>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</si>
  <si>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</si>
  <si>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</si>
  <si>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</si>
  <si>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</si>
  <si>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</si>
  <si>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</si>
  <si>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</si>
  <si>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</si>
  <si>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</si>
  <si>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</si>
  <si>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</si>
  <si>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</si>
  <si>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</si>
  <si>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</si>
  <si>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</si>
  <si>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</si>
  <si>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</si>
  <si>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</si>
  <si>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</si>
  <si>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</si>
  <si>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</si>
  <si>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</si>
  <si>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</si>
  <si>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</si>
  <si>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</si>
  <si>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</si>
  <si>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</si>
  <si>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</si>
  <si>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</si>
  <si>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</si>
  <si>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</si>
  <si>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</si>
  <si>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</si>
  <si>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</si>
  <si>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</si>
  <si>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</si>
  <si>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</si>
  <si>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</si>
  <si>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</si>
  <si>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</si>
  <si>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</si>
  <si>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</si>
  <si>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</si>
  <si>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</si>
  <si>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</si>
  <si>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</si>
  <si>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</si>
  <si>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</si>
  <si>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</si>
  <si>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</si>
  <si>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</si>
  <si>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</si>
  <si>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</si>
  <si>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</si>
  <si>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</si>
  <si>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</si>
  <si>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</si>
  <si>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</si>
  <si>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</si>
  <si>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</si>
  <si>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</si>
  <si>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</si>
  <si>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</si>
  <si>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</si>
  <si>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</si>
  <si>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</si>
  <si>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</si>
  <si>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</si>
  <si>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</si>
  <si>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</si>
  <si>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</si>
  <si>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</si>
  <si>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</si>
  <si>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</si>
  <si>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</si>
  <si>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</si>
  <si>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</si>
  <si>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</si>
  <si>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</si>
  <si>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</si>
  <si>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</si>
  <si>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</si>
  <si>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</si>
  <si>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</si>
  <si>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</si>
  <si>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</si>
  <si>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</si>
  <si>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</si>
  <si>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</si>
  <si>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</si>
  <si>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</si>
  <si>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</si>
  <si>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</si>
  <si>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</si>
  <si>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</si>
  <si>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</si>
  <si>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</si>
  <si>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</si>
  <si>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</si>
  <si>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</si>
  <si>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</si>
  <si>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</si>
  <si>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</si>
  <si>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</si>
  <si>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</si>
  <si>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</si>
  <si>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</si>
  <si>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</si>
  <si>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</si>
  <si>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</si>
  <si>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</si>
  <si>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</si>
  <si>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</si>
  <si>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</si>
  <si>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</si>
  <si>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</si>
  <si>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</si>
  <si>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</si>
  <si>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</si>
  <si>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</si>
  <si>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</si>
  <si>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</si>
  <si>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</si>
  <si>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</si>
  <si>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</si>
  <si>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</si>
  <si>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</si>
  <si>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</si>
  <si>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</si>
  <si>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</si>
  <si>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</si>
  <si>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</si>
  <si>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</si>
  <si>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Excess capacity charge
p/kVA/day</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</si>
  <si>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</si>
  <si>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</si>
  <si>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</si>
  <si>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</si>
  <si>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</si>
  <si>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</si>
  <si>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</si>
  <si>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</si>
  <si>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</si>
  <si>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</si>
  <si>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</si>
  <si>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</si>
  <si>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</si>
  <si>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</si>
  <si>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</si>
  <si>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</si>
  <si>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</si>
  <si>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</si>
  <si>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</si>
  <si>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</si>
  <si>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</si>
  <si>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</si>
  <si>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</si>
  <si>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</si>
  <si>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</si>
  <si>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</si>
  <si>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</si>
  <si>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</si>
  <si>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</si>
  <si>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</si>
  <si>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</si>
  <si>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</si>
  <si>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</si>
  <si>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</si>
  <si>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</si>
  <si>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</si>
  <si>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</si>
  <si>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</si>
  <si>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</si>
  <si>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</si>
  <si>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</si>
  <si>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</si>
  <si>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</si>
  <si>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</si>
  <si>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</si>
  <si>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</si>
  <si>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</si>
  <si>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</si>
  <si>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</si>
  <si>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'DNOs paste value cells A15:I41 from CDCM 3701 into cells A14:I40</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</si>
  <si>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</si>
  <si>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</si>
  <si>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</si>
  <si>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</si>
  <si>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</si>
  <si>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</si>
  <si>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</si>
  <si>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</si>
  <si>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</si>
  <si>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</si>
  <si>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</si>
  <si>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</si>
  <si>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</si>
  <si>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</si>
  <si>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</si>
  <si>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</si>
  <si>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2017/18</t>
  </si>
  <si>
    <t>Exceeded capacity charge
p/kVA/day</t>
  </si>
  <si>
    <t>Import
exceeded capacity charge
(p/kVA/day)</t>
  </si>
  <si>
    <t>Export
exceeded capacity charge
(p/kVA/day)</t>
  </si>
  <si>
    <t>1 April 2017</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</si>
  <si>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</si>
  <si>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</si>
  <si>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</si>
  <si>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</si>
  <si>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</si>
  <si>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</si>
  <si>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</si>
  <si>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</si>
  <si>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</si>
  <si>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</si>
  <si>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</si>
  <si>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</si>
  <si>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</si>
  <si>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</si>
  <si>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</si>
  <si>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</si>
  <si>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</si>
  <si>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</si>
  <si>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</si>
  <si>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</si>
  <si>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</si>
  <si>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</si>
  <si>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</si>
  <si>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</si>
  <si>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</si>
  <si>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</si>
  <si>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</si>
  <si>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</si>
  <si>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</si>
  <si>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</si>
  <si>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</si>
  <si>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</si>
  <si>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</si>
  <si>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</si>
  <si>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</si>
  <si>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</si>
  <si>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</si>
  <si>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</si>
  <si>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</si>
  <si>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</si>
  <si>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</si>
  <si>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</si>
  <si>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</si>
  <si>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</si>
  <si>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</si>
  <si>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</si>
  <si>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</si>
  <si>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</si>
  <si>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</si>
  <si>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</si>
  <si>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</si>
  <si>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</si>
  <si>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</si>
  <si>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</si>
  <si>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</si>
  <si>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</si>
  <si>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</si>
  <si>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</si>
  <si>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</si>
  <si>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Unit charges in the red time band apply – between 16:00 and 19:30, Monday to Friday including bank holidays.</t>
  </si>
  <si>
    <t>Unit charges in the amber time band apply – between 08:00 and 16:00; and between 19:30 and 22:00, Monday to Friday including bank holidays.</t>
  </si>
  <si>
    <t>Unit charges in the green time band apply – between 00:00 and 08:00; and between 22:00 and 24:00, Monday to Friday including bank holidays, and between 00:00 and 24:00 Saturday and Sunday.</t>
  </si>
  <si>
    <t>5-8</t>
  </si>
  <si>
    <t>813 &amp; 913</t>
  </si>
  <si>
    <t>8&amp;0</t>
  </si>
  <si>
    <t>EHV Site Specific (LLFC 750)</t>
  </si>
  <si>
    <t>EHV Site Specific (LLFC 751)</t>
  </si>
  <si>
    <t>EHV Site Specific (LLFC 753 &amp; 90)</t>
  </si>
  <si>
    <t>EHV Site Specific (LLFC 754 &amp; 82)</t>
  </si>
  <si>
    <t>EHV Site Specific (LLFC 755 &amp; 76)</t>
  </si>
  <si>
    <t>EHV Site Specific (LLFC 756 &amp; 75)</t>
  </si>
  <si>
    <t>EHV Site Specific (LLFC 757 &amp; 95)</t>
  </si>
  <si>
    <t>EHV Site Specific (LLFC 758)</t>
  </si>
  <si>
    <t>EHV Site Specific (LLFC 759)</t>
  </si>
  <si>
    <t>EHV Site Specific - Generation Exempt (LLFC 760 &amp; 60)</t>
  </si>
  <si>
    <t>EHV Site Specific (LLFC 761)</t>
  </si>
  <si>
    <t>EHV Site Specific - Generation Exempt (LLFC 762 &amp; 62)</t>
  </si>
  <si>
    <t>EHV Site Specific - Generation Exempt (LLFC 763 &amp; 80)</t>
  </si>
  <si>
    <t>EHV Site Specific (LLFC 764)</t>
  </si>
  <si>
    <t>EHV Site Specific (LLFC 765)</t>
  </si>
  <si>
    <t>EHV Site Specific - Generation Exempt (LLFC 766 &amp; 66)</t>
  </si>
  <si>
    <t>EHV Site Specific - Generation Exempt (LLFC 767 &amp; 67)</t>
  </si>
  <si>
    <t>EHV Site Specific (LLFC 769)</t>
  </si>
  <si>
    <t>EHV Site Specific (LLFC 770)</t>
  </si>
  <si>
    <t>EHV Site Specific (LLFC 771 &amp; 92)</t>
  </si>
  <si>
    <t>EHV Site Specific (LLFC 772)</t>
  </si>
  <si>
    <t>EHV Site Specific (LLFC 773 &amp; 65)</t>
  </si>
  <si>
    <t>EHV Site Specific - Generation Exempt (LLFC 774 &amp; 74)</t>
  </si>
  <si>
    <t>EHV Site Specific (LLFC 775 &amp; 87)</t>
  </si>
  <si>
    <t>EHV Site Specific - Generation Exempt (LLFC 777 &amp; 77)</t>
  </si>
  <si>
    <t>EHV Site Specific - Generation Part Exempt (LLFC 778 &amp; 78)</t>
  </si>
  <si>
    <t>EHV Site Specific (LLFC 780)</t>
  </si>
  <si>
    <t>EHV Site Specific - Generation Exempt (LLFC 781 &amp; 81)</t>
  </si>
  <si>
    <t>EHV Site Specific (LLFC 782)</t>
  </si>
  <si>
    <t>EHV Site Specific - Generation Exempt (LLFC 783 &amp; 83)</t>
  </si>
  <si>
    <t>EHV Site Specific - Generation Exempt (LLFC 784 &amp; 84)</t>
  </si>
  <si>
    <t>EHV Site Specific - Generation Exempt (LLFC 785 &amp; 85)</t>
  </si>
  <si>
    <t>EHV Site Specific - Generation Exempt (LLFC 786 &amp; 86)</t>
  </si>
  <si>
    <t>EHV Site Specific (LLFC 787)</t>
  </si>
  <si>
    <t>EHV Site Specific (LLFC 788 &amp; 88)</t>
  </si>
  <si>
    <t>EHV Site Specific (LLFC 789 &amp; 89)</t>
  </si>
  <si>
    <t>EHV Site Specific (LLFC 790 &amp; 94)</t>
  </si>
  <si>
    <t>EHV Site Specific (LLFC 791 &amp; 93)</t>
  </si>
  <si>
    <t>EHV Site Specific (LLFC 793 &amp; 91)</t>
  </si>
  <si>
    <t>EHV Site Specific (LLFC 794 &amp; 97)</t>
  </si>
  <si>
    <t>EHV Site Specific (LLFC 795)</t>
  </si>
  <si>
    <t>EHV Site Specific (LLFC 796 &amp; 98)</t>
  </si>
  <si>
    <t>EHV Site Specific (LLFC 831)</t>
  </si>
  <si>
    <t>EHV Site Specific (LLFC 832 &amp; 73)</t>
  </si>
  <si>
    <t>EHV Site Specific (LLFC 833)</t>
  </si>
  <si>
    <t>EHV Site Specific (LLFC 834)</t>
  </si>
  <si>
    <t>EHV Site Specific (LLFC 835)</t>
  </si>
  <si>
    <t>EHV Site Specific (LLFC 836)</t>
  </si>
  <si>
    <t>EHV Site Specific (LLFC 837 &amp; 34)</t>
  </si>
  <si>
    <t>EHV Site Specific (LLFC 838)</t>
  </si>
  <si>
    <t>EHV Site Specific (LLFC 839 &amp; 68)</t>
  </si>
  <si>
    <t>EHV Site Specific (LLFC 840)</t>
  </si>
  <si>
    <t>EHV Site Specific (LLFC 841)</t>
  </si>
  <si>
    <t>EHV Site Specific (LLFC 842)</t>
  </si>
  <si>
    <t>EHV Site Specific (LLFC 843)</t>
  </si>
  <si>
    <t>EHV Site Specific (LLFC 844)</t>
  </si>
  <si>
    <t>EHV Site Specific (LLFC 845)</t>
  </si>
  <si>
    <t>EHV Site Specific (LLFC 846)</t>
  </si>
  <si>
    <t>EHV Site Specific (LLFC 847)</t>
  </si>
  <si>
    <t>EHV Site Specific (LLFC 848)</t>
  </si>
  <si>
    <t>EHV Site Specific (LLFC 849)</t>
  </si>
  <si>
    <t>EHV Site Specific (LLFC 850)</t>
  </si>
  <si>
    <t>EHV Site Specific (LLFC 851)</t>
  </si>
  <si>
    <t>EHV Site Specific (LLFC 852 &amp; 71)</t>
  </si>
  <si>
    <t>EHV Site Specific (LLFC 853)</t>
  </si>
  <si>
    <t>EHV Site Specific (LLFC 854 &amp; 72)</t>
  </si>
  <si>
    <t>EHV Site Specific (LLFC 855)</t>
  </si>
  <si>
    <t>EHV Site Specific (LLFC 856)</t>
  </si>
  <si>
    <t>EHV Site Specific (LLFC 857)</t>
  </si>
  <si>
    <t>EHV Site Specific (LLFC 858)</t>
  </si>
  <si>
    <t>EHV Site Specific (LLFC 859)</t>
  </si>
  <si>
    <t>EHV Site Specific (LLFC 860)</t>
  </si>
  <si>
    <t>EHV Site Specific (LLFC 861)</t>
  </si>
  <si>
    <t>EHV Site Specific (LLFC 862)</t>
  </si>
  <si>
    <t>EHV Site Specific (LLFC 863)</t>
  </si>
  <si>
    <t>EHV Site Specific (LLFC 864)</t>
  </si>
  <si>
    <t>EHV Site Specific (LLFC 865)</t>
  </si>
  <si>
    <t>EHV Site Specific (LLFC 867)</t>
  </si>
  <si>
    <t>EHV Site Specific (LLFC 868)</t>
  </si>
  <si>
    <t>EHV Site Specific (LLFC 869)</t>
  </si>
  <si>
    <t>EHV Site Specific (LLFC 870)</t>
  </si>
  <si>
    <t>EHV Site Specific (LLFC 871)</t>
  </si>
  <si>
    <t>EHV Site Specific (LLFC 872)</t>
  </si>
  <si>
    <t>EHV Site Specific (LLFC 873)</t>
  </si>
  <si>
    <t>EHV Site Specific (LLFC 874 &amp; 32)</t>
  </si>
  <si>
    <t>EHV Site Specific (LLFC 875)</t>
  </si>
  <si>
    <t>EHV Site Specific (LLFC 876)</t>
  </si>
  <si>
    <t>EHV Site Specific (LLFC 877)</t>
  </si>
  <si>
    <t>EHV Site Specific (LLFC 878)</t>
  </si>
  <si>
    <t>EHV Site Specific (LLFC 879)</t>
  </si>
  <si>
    <t>EHV Site Specific (LLFC 880)</t>
  </si>
  <si>
    <t>EHV Site Specific (LLFC 881)</t>
  </si>
  <si>
    <t>EHV Site Specific (LLFC 882 &amp; 69)</t>
  </si>
  <si>
    <t>EHV Site Specific (LLFC 883)</t>
  </si>
  <si>
    <t>EHV Site Specific (LLFC 884)</t>
  </si>
  <si>
    <t>EHV Site Specific (LLFC 886)</t>
  </si>
  <si>
    <t>EHV Site Specific (LLFC 888)</t>
  </si>
  <si>
    <t>EHV Site Specific (LLFC 889 &amp; 70)</t>
  </si>
  <si>
    <t>EHV Site Specific - Generation Exempt (LLFC 797 &amp; 99)</t>
  </si>
  <si>
    <t>EHV Site Specific (LLFC 798 &amp; 61)</t>
  </si>
  <si>
    <t>EHV Site Specific (LLFC 799 &amp; 51)</t>
  </si>
  <si>
    <t>EHV Site Specific (LLFC 821 &amp; 52)</t>
  </si>
  <si>
    <t>EHV Site Specific (LLFC 822 &amp; 53)</t>
  </si>
  <si>
    <t>EHV Site Specific (LLFC 823 &amp; 54)</t>
  </si>
  <si>
    <t>EHV Site Specific (LLFC 824 &amp; 55)</t>
  </si>
  <si>
    <t>EHV Site Specific (LLFC 826 &amp; 57)</t>
  </si>
  <si>
    <t>EHV Site Specific (LLFC 866)</t>
  </si>
  <si>
    <t>EHV Site Specific (LLFC 827 &amp; 58)</t>
  </si>
  <si>
    <t>EHV Site Specific (LLFC 768 &amp; 59)</t>
  </si>
  <si>
    <t>EHV Site Specific (LLFC 801 &amp; 105)</t>
  </si>
  <si>
    <t>EHV Site Specific (LLFC 792 &amp; 96)</t>
  </si>
  <si>
    <t>EHV Site Specific (LLFC 806 &amp; 109)</t>
  </si>
  <si>
    <t>EHV Site Specific (LLFC 803 &amp; 107)</t>
  </si>
  <si>
    <t>EHV Site Specific (LLFC 805 &amp; 108)</t>
  </si>
  <si>
    <t>EHV Site Specific (LLFC 825 &amp; 56)</t>
  </si>
  <si>
    <t>EHV Site Specific (LLFC 802 &amp; 106)</t>
  </si>
  <si>
    <t>EHV Site Specific (LLFC 807 &amp; 63)</t>
  </si>
  <si>
    <t>EHV Site Specific (LLFC 810 &amp; 110)</t>
  </si>
  <si>
    <t>EHV Site Specific (LLFC 811 &amp; 113)</t>
  </si>
  <si>
    <t>EHV Site Specific (LLFC 885 &amp; 31)</t>
  </si>
  <si>
    <t>EHV Site Specific (LLFC 828 &amp; 42)</t>
  </si>
  <si>
    <t>EHV Site Specific (LLFC 829 &amp; 43)</t>
  </si>
  <si>
    <t>EHV Site Specific (LLFC 830 &amp; 44)</t>
  </si>
  <si>
    <t>EHV Site Specific (LLFC 726 &amp; 45)</t>
  </si>
  <si>
    <t>EHV Site Specific (LLFC 727 &amp; 46)</t>
  </si>
  <si>
    <t>EHV Site Specific (LLFC 728 &amp; 47)</t>
  </si>
  <si>
    <t>EHV Site Specific (LLFC 729 &amp; 48)</t>
  </si>
  <si>
    <t>EHV Site Specific (LLFC 730 &amp; 49)</t>
  </si>
  <si>
    <t>EHV Site Specific (LLFC 809 &amp; 64)</t>
  </si>
  <si>
    <t>EHV Site Specific (LLFC 731 &amp; 50)</t>
  </si>
  <si>
    <t>EHV Site Specific - Generation Exempt (LLFC 891 &amp; 35)</t>
  </si>
  <si>
    <t>EHV Site Specific (LLFC 732 &amp; 114)</t>
  </si>
  <si>
    <t>EHV Site Specific (LLFC 733 &amp; 115)</t>
  </si>
  <si>
    <t>EHV Site Specific (LLFC 734 &amp; 116)</t>
  </si>
  <si>
    <t>EHV Site Specific (LLFC 735 &amp; 117)</t>
  </si>
  <si>
    <t>2300000599657
2336541294017</t>
  </si>
  <si>
    <t/>
  </si>
  <si>
    <t>2300000702517
2300000702526
2300000702535
2376555002010
2376555002029
2376555002038</t>
  </si>
  <si>
    <t>2356555555010</t>
  </si>
  <si>
    <t>2394000039650</t>
  </si>
  <si>
    <t>2356555554017
2380002015807</t>
  </si>
  <si>
    <t>2394000039660
2394000110620</t>
  </si>
  <si>
    <t>2316521850010</t>
  </si>
  <si>
    <t>2394000039641</t>
  </si>
  <si>
    <t>2346540436013</t>
  </si>
  <si>
    <t>2394000039679</t>
  </si>
  <si>
    <t>2336566756217</t>
  </si>
  <si>
    <t>2394000060226</t>
  </si>
  <si>
    <t>TBC</t>
  </si>
  <si>
    <t>MSID_0645</t>
  </si>
  <si>
    <t>2300000880966
2376509001013</t>
  </si>
  <si>
    <t>2300000233736
2300000880975</t>
  </si>
  <si>
    <t>2300000526686
2336518071011</t>
  </si>
  <si>
    <t>2300000457400</t>
  </si>
  <si>
    <t>2300000457410</t>
  </si>
  <si>
    <t>2300000775853
2376509000010</t>
  </si>
  <si>
    <t>2300000948904
2300000948913</t>
  </si>
  <si>
    <t>2300000233959
2300000233968
2300000233977</t>
  </si>
  <si>
    <t>2300000457084
2390000010840
2390000010859</t>
  </si>
  <si>
    <t>2376508030013
2376508030022</t>
  </si>
  <si>
    <t>2300000233912
2300000996990</t>
  </si>
  <si>
    <t>MSID_7020</t>
  </si>
  <si>
    <t>MSID_7021</t>
  </si>
  <si>
    <t>2346526241119</t>
  </si>
  <si>
    <t>2366591365115</t>
  </si>
  <si>
    <t>2366591376117</t>
  </si>
  <si>
    <t>2394000019176</t>
  </si>
  <si>
    <t>2366591373116</t>
  </si>
  <si>
    <t>2366591486111
2380002104680</t>
  </si>
  <si>
    <t>2394000117991</t>
  </si>
  <si>
    <t>2326522910011
2326522910020</t>
  </si>
  <si>
    <t>2394000002925
2394100008408</t>
  </si>
  <si>
    <t>2380000531989</t>
  </si>
  <si>
    <t>2394000024440</t>
  </si>
  <si>
    <t>2300000233596</t>
  </si>
  <si>
    <t>2300000233610</t>
  </si>
  <si>
    <t>2300000443816</t>
  </si>
  <si>
    <t>2300000443825</t>
  </si>
  <si>
    <t>2380000825051</t>
  </si>
  <si>
    <t>2300000790540</t>
  </si>
  <si>
    <t>2300000790550</t>
  </si>
  <si>
    <t>2300001016288
2300001016297</t>
  </si>
  <si>
    <t>2300000974268</t>
  </si>
  <si>
    <t>2300000974408
2394000113560</t>
  </si>
  <si>
    <t>2300001007247</t>
  </si>
  <si>
    <t>2300001007256</t>
  </si>
  <si>
    <t>2380000151720</t>
  </si>
  <si>
    <t>2394000011646</t>
  </si>
  <si>
    <t>2380000148115</t>
  </si>
  <si>
    <t>2391100013704
2394000011502</t>
  </si>
  <si>
    <t>2380000123421
2380000123430</t>
  </si>
  <si>
    <t>2380000654644</t>
  </si>
  <si>
    <t>2394000027673</t>
  </si>
  <si>
    <t>2380001118812</t>
  </si>
  <si>
    <t>2394000043364</t>
  </si>
  <si>
    <t>2380001476585</t>
  </si>
  <si>
    <t>2394000056790</t>
  </si>
  <si>
    <t>2380001494334</t>
  </si>
  <si>
    <t>2394000058333</t>
  </si>
  <si>
    <t>2380001252829
2380001252838
2380001767827</t>
  </si>
  <si>
    <t>2394000047581
2394000047590
2394000047606</t>
  </si>
  <si>
    <t>2380001458911</t>
  </si>
  <si>
    <t>2394000055174</t>
  </si>
  <si>
    <t>2380001532167
2380001532176</t>
  </si>
  <si>
    <t>2380001635401</t>
  </si>
  <si>
    <t>2394000072198</t>
  </si>
  <si>
    <t>2316530305110
2316530305129</t>
  </si>
  <si>
    <t>2316541311014</t>
  </si>
  <si>
    <t>2300000233587</t>
  </si>
  <si>
    <t>2326511015014
2326511015023</t>
  </si>
  <si>
    <t>2300000456903
2300000516605
2326531140128</t>
  </si>
  <si>
    <t>2300000473625
2336505790019</t>
  </si>
  <si>
    <t>2300000473616
2336506255013</t>
  </si>
  <si>
    <t>2300000473634
2336526022010</t>
  </si>
  <si>
    <t>2394000106234</t>
  </si>
  <si>
    <t>2300000584925
2336559992019</t>
  </si>
  <si>
    <t>2300000233833
2336566356211</t>
  </si>
  <si>
    <t>2300000233898</t>
  </si>
  <si>
    <t>2336566566018</t>
  </si>
  <si>
    <t>2300000539365
2300000539374
2336590660028
2336590660037</t>
  </si>
  <si>
    <t>2300000539356
2336593810110</t>
  </si>
  <si>
    <t>2300000541434
2336593980114</t>
  </si>
  <si>
    <t>2356530330014
2356530330023</t>
  </si>
  <si>
    <t>2356562495011</t>
  </si>
  <si>
    <t>2300000444962
2300000601321
2366531830013</t>
  </si>
  <si>
    <t>2366560261014</t>
  </si>
  <si>
    <t>2300000457377
2366560264112</t>
  </si>
  <si>
    <t>2300000652292
2376503256010</t>
  </si>
  <si>
    <t>2300000647051
2300000647060
2376552920013
2376552920022</t>
  </si>
  <si>
    <t>2376550825013
2380000000543
2380000004097</t>
  </si>
  <si>
    <t>2380000257932</t>
  </si>
  <si>
    <t>2394000016040</t>
  </si>
  <si>
    <t>2380000428837
2380000428846</t>
  </si>
  <si>
    <t>2380000476088</t>
  </si>
  <si>
    <t>2394000022132</t>
  </si>
  <si>
    <t>2380000724195
2380001078977
2380001078986
2380001078995
2380001079001
2380001079321</t>
  </si>
  <si>
    <t>2380001519750
2380001519760
2380001519779
2380001519788</t>
  </si>
  <si>
    <t>2300000526046</t>
  </si>
  <si>
    <t>2300000839364
2326526290016
2326526290025</t>
  </si>
  <si>
    <t>2336525711011
2336525711020</t>
  </si>
  <si>
    <t>2336526332017
2336526332026</t>
  </si>
  <si>
    <t>2300000493180
2300000552125
2336552115017
2336552115026</t>
  </si>
  <si>
    <t>2300000234163
2300000234172
2336590770013
2336590770022</t>
  </si>
  <si>
    <t>2300000234066
2300000234075
2300000234084
2336590810010</t>
  </si>
  <si>
    <t>2300000478970</t>
  </si>
  <si>
    <t>2346530035017
2346530035026</t>
  </si>
  <si>
    <t>2346534433019
2346534433028</t>
  </si>
  <si>
    <t>2356530030015
2356530030024</t>
  </si>
  <si>
    <t>2356530321010
2356530321029</t>
  </si>
  <si>
    <t>2356530620210
2356530620229</t>
  </si>
  <si>
    <t>2366540061017
2366540061026</t>
  </si>
  <si>
    <t>2300000674055
2300000674064
2300000674073
2366540100010</t>
  </si>
  <si>
    <t>2300000777530
2366540110116</t>
  </si>
  <si>
    <t>2300000542828</t>
  </si>
  <si>
    <t>2300000542819</t>
  </si>
  <si>
    <t>2366560263119</t>
  </si>
  <si>
    <t>2300000699565
2366591250015</t>
  </si>
  <si>
    <t>2366591617013</t>
  </si>
  <si>
    <t>2376501360010</t>
  </si>
  <si>
    <t>2376502195011</t>
  </si>
  <si>
    <t>2300000792050</t>
  </si>
  <si>
    <t>2300000634415
2376552766015</t>
  </si>
  <si>
    <t>2300000826383</t>
  </si>
  <si>
    <t>2300000930377</t>
  </si>
  <si>
    <t>2376503230011
2376508010017
2390000002440
2390000002459</t>
  </si>
  <si>
    <t>2300000233754</t>
  </si>
  <si>
    <t>2380001187667</t>
  </si>
  <si>
    <t>2380001448611
2380001448620
2380001448630
2380001448649
2380001448658</t>
  </si>
  <si>
    <t>2380001564275</t>
  </si>
  <si>
    <t>2394000039590</t>
  </si>
  <si>
    <t>2390000079381</t>
  </si>
  <si>
    <t>2394000079398</t>
  </si>
  <si>
    <t>2380001746400</t>
  </si>
  <si>
    <t>2394000083311</t>
  </si>
  <si>
    <t>2380001812550</t>
  </si>
  <si>
    <t>2394000089457</t>
  </si>
  <si>
    <t>2380001851381</t>
  </si>
  <si>
    <t>2394000093027</t>
  </si>
  <si>
    <t>2380001883036
2380001883045</t>
  </si>
  <si>
    <t>2394000095831
2394000095840</t>
  </si>
  <si>
    <t>2380001877557</t>
  </si>
  <si>
    <t>2394000097068</t>
  </si>
  <si>
    <t>MSID_7275</t>
  </si>
  <si>
    <t>2380001874087</t>
  </si>
  <si>
    <t>2394000094590</t>
  </si>
  <si>
    <t>2346534400013
2346534400022</t>
  </si>
  <si>
    <t>2380001838371</t>
  </si>
  <si>
    <t>2394000091952</t>
  </si>
  <si>
    <t>2380001882798</t>
  </si>
  <si>
    <t>2394000095804</t>
  </si>
  <si>
    <t>2380001905070</t>
  </si>
  <si>
    <t>2394000098805</t>
  </si>
  <si>
    <t>2380001951360</t>
  </si>
  <si>
    <t>2394000102693</t>
  </si>
  <si>
    <t>2380002166640</t>
  </si>
  <si>
    <t>2394000122500</t>
  </si>
  <si>
    <t>2380001909066</t>
  </si>
  <si>
    <t>2394000099074</t>
  </si>
  <si>
    <t>2380001989309</t>
  </si>
  <si>
    <t>2394000107353</t>
  </si>
  <si>
    <t>2380002022460</t>
  </si>
  <si>
    <t>2394000110630</t>
  </si>
  <si>
    <t>2380001909075
2380001909084</t>
  </si>
  <si>
    <t>2394000099056
2394000099065</t>
  </si>
  <si>
    <t>2380002032360</t>
  </si>
  <si>
    <t>2394000111660</t>
  </si>
  <si>
    <t>2380002115663</t>
  </si>
  <si>
    <t>2394000118693</t>
  </si>
  <si>
    <t>2366560312013</t>
  </si>
  <si>
    <t>2300000542785</t>
  </si>
  <si>
    <t>2380002197132</t>
  </si>
  <si>
    <t>2380002155666</t>
  </si>
  <si>
    <t>2394000121845</t>
  </si>
  <si>
    <t>2380002198730</t>
  </si>
  <si>
    <t>2394000124400</t>
  </si>
  <si>
    <t>2380002182970</t>
  </si>
  <si>
    <t>2394000123434</t>
  </si>
  <si>
    <t>2380002046577</t>
  </si>
  <si>
    <t>2394000113278</t>
  </si>
  <si>
    <t>2300000457697
2300000457702</t>
  </si>
  <si>
    <t>2300000234242
2300000234251</t>
  </si>
  <si>
    <t>23, 25, 30, 471</t>
  </si>
  <si>
    <t>26, 28, 580, 581</t>
  </si>
  <si>
    <t>gilrlington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</si>
  <si>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</si>
  <si>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</si>
  <si>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</si>
  <si>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</si>
  <si>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</si>
  <si>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</si>
  <si>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</si>
  <si>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</si>
  <si>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</si>
  <si>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</si>
  <si>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</si>
  <si>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</si>
  <si>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</si>
  <si>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</si>
  <si>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</si>
  <si>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</si>
  <si>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</si>
  <si>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</si>
  <si>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</si>
  <si>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</si>
  <si>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</si>
  <si>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</si>
  <si>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</si>
  <si>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</si>
  <si>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</si>
  <si>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</si>
  <si>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</si>
  <si>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</si>
  <si>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</si>
  <si>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</si>
  <si>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</si>
  <si>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</si>
  <si>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</si>
  <si>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</si>
  <si>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</si>
  <si>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</si>
  <si>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</si>
  <si>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</si>
  <si>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</si>
  <si>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</si>
  <si>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</si>
  <si>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</si>
  <si>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</si>
  <si>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</si>
  <si>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</si>
  <si>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Fraisthorpe</t>
  </si>
  <si>
    <t>Creyke Beck</t>
  </si>
  <si>
    <t>Melton wf</t>
  </si>
  <si>
    <t>hulleast gen</t>
  </si>
  <si>
    <t>humberfield landfill ehvc (1099)</t>
  </si>
  <si>
    <t>lissett wind farm (1155)</t>
  </si>
  <si>
    <t>ridgewind hall wf</t>
  </si>
  <si>
    <t>soberhill and sancton wf</t>
  </si>
  <si>
    <t>withernwick wf dummy</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</si>
  <si>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</si>
  <si>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</si>
  <si>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</si>
  <si>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</si>
  <si>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</si>
  <si>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</si>
  <si>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</si>
  <si>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</si>
  <si>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</si>
  <si>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</si>
  <si>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</si>
  <si>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</si>
  <si>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</si>
  <si>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great field lane</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</si>
  <si>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</si>
  <si>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</si>
  <si>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</si>
  <si>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</si>
  <si>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</si>
  <si>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</si>
  <si>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</si>
  <si>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</si>
  <si>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</si>
  <si>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</si>
  <si>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</si>
  <si>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</si>
  <si>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</si>
  <si>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</si>
  <si>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</si>
  <si>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</si>
  <si>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</si>
  <si>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</si>
  <si>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</si>
  <si>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</si>
  <si>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</si>
  <si>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</si>
  <si>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</si>
  <si>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</si>
  <si>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</si>
  <si>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</si>
  <si>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sixpenny wood wf</t>
  </si>
  <si>
    <t>stillingfleet (1015)</t>
  </si>
  <si>
    <t>whitemoor (1019)</t>
  </si>
  <si>
    <t>gascoigne wood (1002)</t>
  </si>
  <si>
    <t>newport t2 (1025)</t>
  </si>
  <si>
    <t>north selby (1003)</t>
  </si>
  <si>
    <t>olympia mills 11 (1004)</t>
  </si>
  <si>
    <t>riccall (1011)</t>
  </si>
  <si>
    <t>selby 11 (1012)</t>
  </si>
  <si>
    <t>thorpe road 11 (1016)</t>
  </si>
  <si>
    <t>wistow (1020)</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</si>
  <si>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</si>
  <si>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</si>
  <si>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</si>
  <si>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</si>
  <si>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</si>
  <si>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</si>
  <si>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</si>
  <si>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</si>
  <si>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</si>
  <si>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</si>
  <si>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</si>
  <si>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</si>
  <si>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</si>
  <si>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</si>
  <si>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</si>
  <si>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</si>
  <si>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</si>
  <si>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</si>
  <si>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</si>
  <si>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</si>
  <si>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</si>
  <si>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</si>
  <si>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</si>
  <si>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</si>
  <si>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</si>
  <si>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</si>
  <si>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</si>
  <si>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</si>
  <si>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</si>
  <si>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</si>
  <si>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</si>
  <si>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</si>
  <si>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</si>
  <si>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</si>
  <si>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</si>
  <si>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</si>
  <si>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</si>
  <si>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hut green</t>
  </si>
  <si>
    <t>rusholme wf</t>
  </si>
  <si>
    <t>crowle (1049)</t>
  </si>
  <si>
    <t>drax 11 (1003)</t>
  </si>
  <si>
    <t>eggborough 11 (1005)</t>
  </si>
  <si>
    <t>ferrybridge 11 (1010)</t>
  </si>
  <si>
    <t>goole 11 (1015)</t>
  </si>
  <si>
    <t>grimethorpe 11 (1017)</t>
  </si>
  <si>
    <t>guardian glass 11 (1018)</t>
  </si>
  <si>
    <t>guardian glass 66 (1019)</t>
  </si>
  <si>
    <t>hemsworth 11 (1020)</t>
  </si>
  <si>
    <t>ledston 11 (1023)</t>
  </si>
  <si>
    <t>monkton 11 (1027)</t>
  </si>
  <si>
    <t>rawcliffe 11 (1028)</t>
  </si>
  <si>
    <t>south elmsall 11 (1013)</t>
  </si>
  <si>
    <t>south kirkby 11 (1031)</t>
  </si>
  <si>
    <t>Hook Moor</t>
  </si>
  <si>
    <t>Ferrybridge B</t>
  </si>
  <si>
    <t>commonside lane 11 (2023)</t>
  </si>
  <si>
    <t>duke street</t>
  </si>
  <si>
    <t>ferrybridge multifuel</t>
  </si>
  <si>
    <t>wellbeck generation</t>
  </si>
  <si>
    <t>wheldale generation (2102)</t>
  </si>
  <si>
    <t>agfa 33 (2001)</t>
  </si>
  <si>
    <t>audby lane 11 (2002)</t>
  </si>
  <si>
    <t>barwick 11 (2007)</t>
  </si>
  <si>
    <t>beal 11 (2010)</t>
  </si>
  <si>
    <t>carr lane 11 (2019)</t>
  </si>
  <si>
    <t>duke street (2026)</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</si>
  <si>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</si>
  <si>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</si>
  <si>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</si>
  <si>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</si>
  <si>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</si>
  <si>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</si>
  <si>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</si>
  <si>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</si>
  <si>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</si>
  <si>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</si>
  <si>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</si>
  <si>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</si>
  <si>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</si>
  <si>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</si>
  <si>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</si>
  <si>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</si>
  <si>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</si>
  <si>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weeland road 11 (2095)</t>
  </si>
  <si>
    <t>wellington street 11 (2098)</t>
  </si>
  <si>
    <t>Immingham</t>
  </si>
  <si>
    <t>Grimsby West</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</si>
  <si>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</si>
  <si>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</si>
  <si>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</si>
  <si>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</si>
  <si>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</si>
  <si>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</si>
  <si>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</si>
  <si>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</si>
  <si>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</si>
  <si>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</si>
  <si>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</si>
  <si>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</si>
  <si>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</si>
  <si>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</si>
  <si>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</si>
  <si>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</si>
  <si>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</si>
  <si>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</si>
  <si>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</si>
  <si>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</si>
  <si>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</si>
  <si>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</si>
  <si>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</si>
  <si>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</si>
  <si>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</si>
  <si>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</si>
  <si>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</si>
  <si>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</si>
  <si>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</si>
  <si>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Fulstow wf</t>
  </si>
  <si>
    <t>Gayton</t>
  </si>
  <si>
    <t>Manor Farm</t>
  </si>
  <si>
    <t>Ravensthorpe</t>
  </si>
  <si>
    <t>bagmoor wind farm (3129)</t>
  </si>
  <si>
    <t>fen farm wind farm (3127)</t>
  </si>
  <si>
    <t>fibrogen (3038)</t>
  </si>
  <si>
    <t>grange wf</t>
  </si>
  <si>
    <t>roxby (3084)</t>
  </si>
  <si>
    <t>scawby brook</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</si>
  <si>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</si>
  <si>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</si>
  <si>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</si>
  <si>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</si>
  <si>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</si>
  <si>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</si>
  <si>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</si>
  <si>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</si>
  <si>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</si>
  <si>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</si>
  <si>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</si>
  <si>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</si>
  <si>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</si>
  <si>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</si>
  <si>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</si>
  <si>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</si>
  <si>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</si>
  <si>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</si>
  <si>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</si>
  <si>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</si>
  <si>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</si>
  <si>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</si>
  <si>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</si>
  <si>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south ferriby (3098)</t>
  </si>
  <si>
    <t>south reston (3101)</t>
  </si>
  <si>
    <t>station road (3104)</t>
  </si>
  <si>
    <t>stow (3107)</t>
  </si>
  <si>
    <t>walesby (3109)</t>
  </si>
  <si>
    <t>wrawby (3114)</t>
  </si>
  <si>
    <t>keadby wf</t>
  </si>
  <si>
    <t>abbey road (1001)</t>
  </si>
  <si>
    <t>Kirkstall</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</si>
  <si>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</si>
  <si>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</si>
  <si>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</si>
  <si>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</si>
  <si>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</si>
  <si>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</si>
  <si>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</si>
  <si>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</si>
  <si>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</si>
  <si>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</si>
  <si>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</si>
  <si>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</si>
  <si>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</si>
  <si>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</si>
  <si>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</si>
  <si>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</si>
  <si>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</si>
  <si>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</si>
  <si>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</si>
  <si>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</si>
  <si>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</si>
  <si>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</si>
  <si>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</si>
  <si>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</si>
  <si>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</si>
  <si>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</si>
  <si>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</si>
  <si>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</si>
  <si>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</si>
  <si>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</si>
  <si>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</si>
  <si>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</si>
  <si>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</si>
  <si>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barnsley road (4001)</t>
  </si>
  <si>
    <t>Pitsmoor</t>
  </si>
  <si>
    <t>bellhouse road (4004)</t>
  </si>
  <si>
    <t>newhall road (4009)</t>
  </si>
  <si>
    <t>stanley street (4013)</t>
  </si>
  <si>
    <t>stevenson road (4016)</t>
  </si>
  <si>
    <t>Pitsmoor A forgemasters (4008)</t>
  </si>
  <si>
    <t>firth brown (4007)</t>
  </si>
  <si>
    <t>ellifoot lane (2005)</t>
  </si>
  <si>
    <t>Saltend</t>
  </si>
  <si>
    <t>ottringham road (2021)</t>
  </si>
  <si>
    <t>out newton windfarm (2024)</t>
  </si>
  <si>
    <t>roos wf dummy</t>
  </si>
  <si>
    <t>easington (2002)</t>
  </si>
  <si>
    <t>hedon road (2011)</t>
  </si>
  <si>
    <t>hull east (2014)</t>
  </si>
  <si>
    <t>kingeo (2018)</t>
  </si>
  <si>
    <t>patrington road (2025)</t>
  </si>
  <si>
    <t>westcott street (2030)</t>
  </si>
  <si>
    <t>withernsea (2033)</t>
  </si>
  <si>
    <t>yw hull road (2037)</t>
  </si>
  <si>
    <t>aldbrough gas caverns (2001)</t>
  </si>
  <si>
    <t>arundel street (5001)</t>
  </si>
  <si>
    <t>Sheffield City</t>
  </si>
  <si>
    <t>ellin street (5004)</t>
  </si>
  <si>
    <t>fullerton road (6001)</t>
  </si>
  <si>
    <t>mansfield road (5009)</t>
  </si>
  <si>
    <t>park hill (5012)</t>
  </si>
  <si>
    <t>silver street (5016)</t>
  </si>
  <si>
    <t>victoria street (5019)</t>
  </si>
  <si>
    <t>Veolia Leeds</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</si>
  <si>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</si>
  <si>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</si>
  <si>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</si>
  <si>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</si>
  <si>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</si>
  <si>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</si>
  <si>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</si>
  <si>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</si>
  <si>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</si>
  <si>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</si>
  <si>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</si>
  <si>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</si>
  <si>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</si>
  <si>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</si>
  <si>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</si>
  <si>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</si>
  <si>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</si>
  <si>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</si>
  <si>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</si>
  <si>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</si>
  <si>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</si>
  <si>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</si>
  <si>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</si>
  <si>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</si>
  <si>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</si>
  <si>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</si>
  <si>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</si>
  <si>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</si>
  <si>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</si>
  <si>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</si>
  <si>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</si>
  <si>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</si>
  <si>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</si>
  <si>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</si>
  <si>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</si>
  <si>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</si>
  <si>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</si>
  <si>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</si>
  <si>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</si>
  <si>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</si>
  <si>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</si>
  <si>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</si>
  <si>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</si>
  <si>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</si>
  <si>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</si>
  <si>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</si>
  <si>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</si>
  <si>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</si>
  <si>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</si>
  <si>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</si>
  <si>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</si>
  <si>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harworth (1015)</t>
  </si>
  <si>
    <t>Thurcroft</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</si>
  <si>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</si>
  <si>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</si>
  <si>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</si>
  <si>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</si>
  <si>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</si>
  <si>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</si>
  <si>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</si>
  <si>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</si>
  <si>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</si>
  <si>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</si>
  <si>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</si>
  <si>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</si>
  <si>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</si>
  <si>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Greenpark Energy Askern (1006)</t>
  </si>
  <si>
    <t>West Melton</t>
  </si>
  <si>
    <t>Greenpark Energy Brodsworth (1121)</t>
  </si>
  <si>
    <t>UK power reserve</t>
  </si>
  <si>
    <t>bernard road (1030)</t>
  </si>
  <si>
    <t>blackburn meadows biomass</t>
  </si>
  <si>
    <t>hampole wf</t>
  </si>
  <si>
    <t>trumfleet (1181)</t>
  </si>
  <si>
    <t>tween bridge wf</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</si>
  <si>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</si>
  <si>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</si>
  <si>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</si>
  <si>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</si>
  <si>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</si>
  <si>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</si>
  <si>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</si>
  <si>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</si>
  <si>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</si>
  <si>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</si>
  <si>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</si>
  <si>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</si>
  <si>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</si>
  <si>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</si>
  <si>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</si>
  <si>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</si>
  <si>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</si>
  <si>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</si>
  <si>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</si>
  <si>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</si>
  <si>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</si>
  <si>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</si>
  <si>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</si>
  <si>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</si>
  <si>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</si>
  <si>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</si>
  <si>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</si>
  <si>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</si>
  <si>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</si>
  <si>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</si>
  <si>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</si>
  <si>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</si>
  <si>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</si>
  <si>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</si>
  <si>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</si>
  <si>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</si>
  <si>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</si>
  <si>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</si>
  <si>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</si>
  <si>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</si>
  <si>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</si>
  <si>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</si>
  <si>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</si>
  <si>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</si>
  <si>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</si>
  <si>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</si>
  <si>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</si>
  <si>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</si>
  <si>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</si>
  <si>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</si>
  <si>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</si>
  <si>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</si>
  <si>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</si>
  <si>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</si>
  <si>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</si>
  <si>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west end lane (1192)</t>
  </si>
  <si>
    <t>west moor park (1196)</t>
  </si>
  <si>
    <t>wheatacre road (1198)</t>
  </si>
  <si>
    <t>wheatley park (1200)</t>
  </si>
  <si>
    <t>woodcock street (1202)</t>
  </si>
  <si>
    <t>woolley (1205)</t>
  </si>
  <si>
    <t>worsborough (1207)</t>
  </si>
  <si>
    <t>york street (1210)</t>
  </si>
  <si>
    <t>blackburn valley (7001)</t>
  </si>
  <si>
    <t>Wincobank</t>
  </si>
  <si>
    <t>shepcote tinsley (7005)</t>
  </si>
  <si>
    <t>tinsley park road (7008)</t>
  </si>
  <si>
    <t>waverley (7011)</t>
  </si>
  <si>
    <t>Northern Powergrid (Yorkshire) plc</t>
  </si>
  <si>
    <t>Monday – Friday 
(Apr – Oct)</t>
  </si>
  <si>
    <t>00:00 – 07:00</t>
  </si>
  <si>
    <t>07:00 – 24:00</t>
  </si>
  <si>
    <t>Monday – Friday 
(Nov – Feb)</t>
  </si>
  <si>
    <t>16:00 – 19:00</t>
  </si>
  <si>
    <t>07:00 – 16:00 
19:00 – 20:00</t>
  </si>
  <si>
    <t>20:00 – 24:00</t>
  </si>
  <si>
    <t>Monday – Friday 
(Mar)</t>
  </si>
  <si>
    <t>Saturday and Sunday (All Year)</t>
  </si>
  <si>
    <t>Northern Powergrid (Yorkshire) plc - Illustrative LLFs for year beginning 1 April 2017</t>
  </si>
  <si>
    <t xml:space="preserve"> </t>
  </si>
  <si>
    <t>100, 111, 120, 20, 214, 22, 24, 240, 246, 279, 281, 290, 299, 813, 814, 815, 816, 817, 913, 999</t>
  </si>
  <si>
    <t>31, 32, 34, 35, 36, 37, 38, 39, 68, 685, 69, 70, 71, 72, 73, 831, 832, 833, 834, 835, 836, 837, 838, 839, 840, 841, 842, 843, 844, 845, 846, 847, 848, 849, 850, 851, 852, 853, 854, 855, 856, 857, 858, 859, 860, 861, 862, 863, 864, 865, 866, 867, 868, 869, 870, 871, 872, 873, 874, 875, 876, 877, 878, 879, 880, 881, 882, 883, 884, 885, 886, 887, 888, 889, 891, 892, 893, 894, 895, 896, 897, 898, 899, 900, 686</t>
  </si>
  <si>
    <t>113, 114, 115, 116, 117, 118, 119, 124, 125, 126, 127, 128, 129, 42, 45, 48, 49, 50, 511, 512, 513, 514, 515, 516, 517, 518, 519, 520, 521, 522, 523, 524, 525, 526, 527, 528, 529, 530, 531, 532, 533, 534, 535, 536, 537, 538, 539, 540, 541, 542, 543, 544, 545, 546, 547, 548, 549, 550</t>
  </si>
  <si>
    <t>726, 729, 730, 731, 732, 733, 734, 735, 736, 737, 738, 739, 740, 745, 746, 747, 748, 749, 808, 811, 828, 901, 902, 903, 904, 905, 906, 907, 908, 909, 910, 916, 917, 918, 919, 920, 921, 922, 923, 924, 925, 926, 927, 928, 929, 930, 931, 932, 933, 934, 935, 936, 937, 938, 939, 940, 941, 942, 943, 944, 945</t>
  </si>
  <si>
    <t>Site 60</t>
  </si>
  <si>
    <t>Site 61</t>
  </si>
  <si>
    <t>Site 62</t>
  </si>
  <si>
    <t>Site 63</t>
  </si>
  <si>
    <t>Site 64</t>
  </si>
  <si>
    <t>Site 65</t>
  </si>
  <si>
    <t>Site 66</t>
  </si>
  <si>
    <t>858*</t>
  </si>
  <si>
    <t>*Charges superseded. Amended charges published in Annex 6 in line with clause 5.7 of the LC14 charging statement. Annex 6 available from: 
http://www.northernpowergrid.com/document-library/charges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</si>
</sst>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0.000\);"/>
    <numFmt numFmtId="181" formatCode="000;;"/>
    <numFmt numFmtId="182" formatCode="_(???,??0.000_);\(???,??0.000\);"/>
    <numFmt numFmtId="183" formatCode="_(???,??0.00_);\(???,??0.00\);"/>
    <numFmt numFmtId="184" formatCode="0;;"/>
    <numFmt numFmtId="185" formatCode="\ _(???,???,??0.000_);[Red]\ \(???,???,??0.000\);;@"/>
    <numFmt numFmtId="186" formatCode="00;;"/>
    <numFmt numFmtId="187" formatCode="_(???,??0.000_);\(???,??0.000\);\-_)"/>
  </numFmts>
  <fonts count="36"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sz val="10"/>
      <color rgb="FF9C6500"/>
      <name val="Arial"/>
      <family val="2"/>
    </font>
    <font>
      <b/>
      <sz val="10"/>
      <color theme="3"/>
      <name val="Arial"/>
      <family val="2"/>
    </font>
    <font>
      <sz val="10"/>
      <color rgb="FFCCFFCC"/>
      <name val="Arial"/>
      <family val="2"/>
    </font>
    <font>
      <i/>
      <sz val="10"/>
      <color theme="0" tint="-0.34998626667073579"/>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2" fillId="36" borderId="0" applyNumberFormat="0" applyBorder="0" applyAlignment="0" applyProtection="0"/>
  </cellStyleXfs>
  <cellXfs count="308">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4" fontId="20" fillId="9"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5" fontId="20" fillId="9"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14" fillId="8" borderId="1" xfId="0" applyFont="1" applyFill="1" applyBorder="1" applyAlignment="1" applyProtection="1">
      <alignment horizontal="center" vertical="center" wrapText="1"/>
      <protection locked="0"/>
    </xf>
    <xf numFmtId="175" fontId="20" fillId="10" borderId="1" xfId="0" applyNumberFormat="1" applyFont="1" applyFill="1" applyBorder="1" applyAlignment="1" applyProtection="1">
      <alignment horizontal="center" vertical="center"/>
    </xf>
    <xf numFmtId="169" fontId="20" fillId="3" borderId="1" xfId="0" applyNumberFormat="1" applyFont="1" applyFill="1" applyBorder="1" applyAlignment="1" applyProtection="1">
      <alignment horizontal="center" vertical="center"/>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5" fillId="4" borderId="2" xfId="0" applyFont="1" applyFill="1" applyBorder="1" applyAlignment="1">
      <alignment vertical="center" wrapText="1"/>
    </xf>
    <xf numFmtId="0" fontId="16" fillId="17" borderId="11"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4"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0" fontId="0" fillId="0" borderId="0" xfId="0" applyFill="1"/>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0" fontId="5" fillId="4"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17" borderId="0" xfId="0" applyFont="1" applyFill="1" applyBorder="1" applyAlignment="1">
      <alignment horizontal="center" vertical="center" wrapText="1"/>
    </xf>
    <xf numFmtId="49" fontId="10" fillId="6" borderId="0" xfId="2" applyNumberFormat="1" applyFont="1" applyFill="1" applyAlignment="1" applyProtection="1">
      <alignment horizontal="center" vertical="center" wrapText="1"/>
      <protection locked="0"/>
    </xf>
    <xf numFmtId="0" fontId="0" fillId="0" borderId="0" xfId="0" applyBorder="1" applyAlignment="1">
      <alignment vertical="center"/>
    </xf>
    <xf numFmtId="0" fontId="6" fillId="7" borderId="1" xfId="0" applyFont="1" applyFill="1" applyBorder="1" applyAlignment="1">
      <alignment horizontal="center" vertical="center" wrapText="1"/>
    </xf>
    <xf numFmtId="49" fontId="10" fillId="0" borderId="0" xfId="2" applyNumberFormat="1" applyFont="1" applyFill="1" applyAlignment="1" applyProtection="1">
      <alignment vertical="center" wrapText="1"/>
      <protection locked="0"/>
    </xf>
    <xf numFmtId="180"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34" fillId="9" borderId="1" xfId="0" quotePrefix="1" applyNumberFormat="1" applyFont="1" applyFill="1" applyBorder="1" applyAlignment="1" applyProtection="1">
      <alignment horizontal="center" vertical="center" wrapText="1"/>
      <protection locked="0"/>
    </xf>
    <xf numFmtId="181" fontId="5" fillId="9"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protection locked="0"/>
    </xf>
    <xf numFmtId="182" fontId="3" fillId="12" borderId="1" xfId="7" applyNumberFormat="1" applyFont="1" applyFill="1" applyBorder="1" applyAlignment="1" applyProtection="1">
      <alignment vertical="center"/>
      <protection locked="0"/>
    </xf>
    <xf numFmtId="183" fontId="3" fillId="12" borderId="1" xfId="7" applyNumberFormat="1" applyFont="1" applyFill="1" applyBorder="1" applyAlignment="1" applyProtection="1">
      <alignment vertical="center"/>
      <protection locked="0"/>
    </xf>
    <xf numFmtId="183" fontId="3" fillId="9" borderId="1" xfId="7" applyNumberFormat="1" applyFont="1" applyFill="1" applyBorder="1" applyAlignment="1" applyProtection="1">
      <alignment vertical="center"/>
      <protection locked="0"/>
    </xf>
    <xf numFmtId="184" fontId="5" fillId="9" borderId="1" xfId="7" applyNumberFormat="1" applyFont="1" applyFill="1" applyBorder="1" applyAlignment="1" applyProtection="1">
      <alignment horizontal="center" vertical="center" wrapText="1"/>
      <protection locked="0"/>
    </xf>
    <xf numFmtId="177" fontId="34"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center" vertical="center" wrapText="1"/>
    </xf>
    <xf numFmtId="1" fontId="5" fillId="9" borderId="1" xfId="7" applyNumberFormat="1" applyFont="1" applyFill="1" applyBorder="1" applyAlignment="1" applyProtection="1">
      <alignment horizontal="center" vertical="center" wrapText="1"/>
    </xf>
    <xf numFmtId="180" fontId="21" fillId="19" borderId="1" xfId="0" applyNumberFormat="1" applyFont="1" applyFill="1" applyBorder="1" applyAlignment="1" applyProtection="1">
      <alignment horizontal="center" vertical="center"/>
      <protection locked="0"/>
    </xf>
    <xf numFmtId="169"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xf>
    <xf numFmtId="169" fontId="20" fillId="4" borderId="1" xfId="0" applyNumberFormat="1" applyFont="1" applyFill="1" applyBorder="1" applyAlignment="1" applyProtection="1">
      <alignment horizontal="center" vertical="center"/>
    </xf>
    <xf numFmtId="180" fontId="5" fillId="3" borderId="1" xfId="0" applyNumberFormat="1" applyFont="1" applyFill="1" applyBorder="1" applyAlignment="1" applyProtection="1">
      <alignment horizontal="center" vertical="center"/>
      <protection locked="0"/>
    </xf>
    <xf numFmtId="169" fontId="14"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85" fontId="0" fillId="2" borderId="1" xfId="0" applyNumberFormat="1" applyFill="1" applyBorder="1" applyAlignment="1">
      <alignment horizontal="center" vertical="center"/>
    </xf>
    <xf numFmtId="186" fontId="5" fillId="9" borderId="1" xfId="7" applyNumberFormat="1" applyFont="1" applyFill="1" applyBorder="1" applyAlignment="1">
      <alignment horizontal="center" vertical="center" wrapText="1"/>
    </xf>
    <xf numFmtId="182" fontId="3" fillId="9" borderId="1" xfId="7" applyNumberFormat="1" applyFont="1" applyFill="1" applyBorder="1" applyAlignment="1" applyProtection="1">
      <alignment vertical="center"/>
      <protection locked="0"/>
    </xf>
    <xf numFmtId="187" fontId="3" fillId="23" borderId="1" xfId="7" applyNumberFormat="1" applyFont="1" applyFill="1" applyBorder="1" applyAlignment="1" applyProtection="1">
      <alignment horizontal="center" vertical="center"/>
    </xf>
    <xf numFmtId="165" fontId="0" fillId="0" borderId="1" xfId="0" applyNumberFormat="1" applyBorder="1" applyAlignment="1">
      <alignment horizontal="center" vertical="center"/>
    </xf>
    <xf numFmtId="186" fontId="20" fillId="8" borderId="1" xfId="0" applyNumberFormat="1" applyFont="1" applyFill="1" applyBorder="1" applyAlignment="1" applyProtection="1">
      <alignment horizontal="center" vertical="center" wrapText="1"/>
      <protection locked="0"/>
    </xf>
    <xf numFmtId="0" fontId="8" fillId="17" borderId="1" xfId="0" applyFont="1" applyFill="1" applyBorder="1" applyAlignment="1">
      <alignment vertical="top" wrapText="1"/>
    </xf>
    <xf numFmtId="0" fontId="6" fillId="0" borderId="1" xfId="0" applyFont="1" applyBorder="1" applyAlignment="1">
      <alignment horizontal="left" vertical="center" wrapText="1"/>
    </xf>
    <xf numFmtId="0" fontId="20" fillId="0" borderId="1" xfId="0" applyFont="1" applyBorder="1" applyAlignment="1">
      <alignment vertical="center" wrapText="1"/>
    </xf>
    <xf numFmtId="0" fontId="14" fillId="0" borderId="1" xfId="0" applyFont="1" applyBorder="1" applyAlignment="1">
      <alignment horizontal="center" vertical="center" wrapText="1"/>
    </xf>
    <xf numFmtId="0" fontId="5" fillId="0" borderId="0" xfId="0" applyFont="1" applyBorder="1" applyAlignment="1">
      <alignment vertical="center" wrapText="1"/>
    </xf>
    <xf numFmtId="0" fontId="12" fillId="0" borderId="0" xfId="4" applyFont="1" applyFill="1" applyBorder="1" applyAlignment="1" applyProtection="1">
      <alignment vertical="center"/>
    </xf>
    <xf numFmtId="0" fontId="5" fillId="0" borderId="0" xfId="0" applyFont="1" applyFill="1" applyBorder="1" applyAlignment="1">
      <alignment horizontal="center" vertical="center" wrapText="1"/>
    </xf>
    <xf numFmtId="165" fontId="0" fillId="0" borderId="0" xfId="0" applyNumberFormat="1" applyBorder="1" applyAlignment="1">
      <alignment vertical="center"/>
    </xf>
    <xf numFmtId="181" fontId="35" fillId="9" borderId="1" xfId="7" applyNumberFormat="1" applyFont="1" applyFill="1" applyBorder="1" applyAlignment="1">
      <alignment horizontal="center" vertical="center" wrapText="1"/>
    </xf>
    <xf numFmtId="1" fontId="35" fillId="9" borderId="1" xfId="7" applyNumberFormat="1" applyFont="1" applyFill="1" applyBorder="1" applyAlignment="1" applyProtection="1">
      <alignment horizontal="center" vertical="center" wrapText="1"/>
      <protection locked="0"/>
    </xf>
    <xf numFmtId="0" fontId="35" fillId="9" borderId="1" xfId="0" quotePrefix="1" applyNumberFormat="1" applyFont="1" applyFill="1" applyBorder="1" applyAlignment="1" applyProtection="1">
      <alignment horizontal="center" vertical="center" wrapText="1"/>
      <protection locked="0"/>
    </xf>
    <xf numFmtId="186" fontId="35" fillId="9" borderId="1" xfId="7" applyNumberFormat="1" applyFont="1" applyFill="1" applyBorder="1" applyAlignment="1">
      <alignment horizontal="center" vertical="center" wrapText="1"/>
    </xf>
    <xf numFmtId="0" fontId="35" fillId="9" borderId="1" xfId="7" applyNumberFormat="1" applyFont="1" applyFill="1" applyBorder="1" applyAlignment="1" applyProtection="1">
      <alignment horizontal="center" vertical="center" wrapText="1"/>
      <protection locked="0"/>
    </xf>
    <xf numFmtId="182" fontId="35" fillId="12" borderId="1" xfId="7" applyNumberFormat="1" applyFont="1" applyFill="1" applyBorder="1" applyAlignment="1" applyProtection="1">
      <alignment vertical="center"/>
      <protection locked="0"/>
    </xf>
    <xf numFmtId="183" fontId="35" fillId="12" borderId="1" xfId="7" applyNumberFormat="1" applyFont="1" applyFill="1" applyBorder="1" applyAlignment="1" applyProtection="1">
      <alignment vertical="center"/>
      <protection locked="0"/>
    </xf>
    <xf numFmtId="182" fontId="35" fillId="9" borderId="1" xfId="7" applyNumberFormat="1" applyFont="1" applyFill="1" applyBorder="1" applyAlignment="1" applyProtection="1">
      <alignment vertical="center"/>
      <protection locked="0"/>
    </xf>
    <xf numFmtId="183" fontId="35" fillId="9" borderId="1" xfId="7" applyNumberFormat="1" applyFont="1" applyFill="1" applyBorder="1" applyAlignment="1" applyProtection="1">
      <alignment vertical="center"/>
      <protection locked="0"/>
    </xf>
    <xf numFmtId="0" fontId="35" fillId="9" borderId="1" xfId="7" applyNumberFormat="1" applyFont="1" applyFill="1" applyBorder="1" applyAlignment="1" applyProtection="1">
      <alignment horizontal="center" vertical="center" wrapText="1"/>
    </xf>
    <xf numFmtId="1" fontId="35" fillId="9" borderId="1" xfId="7" applyNumberFormat="1" applyFont="1" applyFill="1" applyBorder="1" applyAlignment="1" applyProtection="1">
      <alignment horizontal="center" vertical="center" wrapText="1"/>
    </xf>
    <xf numFmtId="165" fontId="35" fillId="12" borderId="1" xfId="7" applyNumberFormat="1" applyFont="1" applyFill="1" applyBorder="1" applyAlignment="1" applyProtection="1">
      <alignment horizontal="center" vertical="center"/>
    </xf>
    <xf numFmtId="43" fontId="35" fillId="12" borderId="1" xfId="8" applyFont="1" applyFill="1" applyBorder="1" applyAlignment="1" applyProtection="1">
      <alignment horizontal="center" vertical="center"/>
    </xf>
    <xf numFmtId="164" fontId="35" fillId="12" borderId="1" xfId="7" applyNumberFormat="1" applyFont="1" applyFill="1" applyBorder="1" applyAlignment="1" applyProtection="1">
      <alignment horizontal="center" vertical="center"/>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center" vertical="center" wrapText="1"/>
      <protection locked="0"/>
    </xf>
    <xf numFmtId="0" fontId="6" fillId="0" borderId="2" xfId="0" applyFont="1" applyBorder="1" applyAlignment="1">
      <alignment vertical="center" wrapText="1"/>
    </xf>
    <xf numFmtId="0" fontId="6" fillId="0" borderId="4" xfId="0" applyFont="1" applyBorder="1" applyAlignment="1">
      <alignment vertical="center" wrapText="1"/>
    </xf>
    <xf numFmtId="0" fontId="5" fillId="0" borderId="1" xfId="0" applyFont="1" applyBorder="1" applyAlignment="1">
      <alignment horizontal="left" vertical="center" wrapText="1"/>
    </xf>
    <xf numFmtId="0" fontId="32" fillId="36" borderId="12" xfId="16" quotePrefix="1" applyBorder="1" applyAlignment="1">
      <alignment horizontal="left" vertical="top" wrapText="1"/>
    </xf>
    <xf numFmtId="0" fontId="32" fillId="36" borderId="7" xfId="16" quotePrefix="1" applyBorder="1" applyAlignment="1">
      <alignment horizontal="left" vertical="top" wrapText="1"/>
    </xf>
    <xf numFmtId="0" fontId="6" fillId="17" borderId="0" xfId="0" applyFont="1" applyFill="1" applyBorder="1" applyAlignment="1">
      <alignment horizontal="left" vertical="center" wrapText="1" indent="1"/>
    </xf>
    <xf numFmtId="0" fontId="5"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6" fillId="6" borderId="1" xfId="2" applyNumberFormat="1" applyFont="1" applyFill="1" applyBorder="1" applyAlignment="1">
      <alignment horizontal="center" vertical="center" wrapText="1"/>
    </xf>
    <xf numFmtId="174" fontId="20" fillId="19" borderId="2" xfId="0" applyNumberFormat="1" applyFont="1" applyFill="1" applyBorder="1" applyAlignment="1" applyProtection="1">
      <alignment horizontal="center" vertical="center"/>
      <protection locked="0"/>
    </xf>
    <xf numFmtId="174" fontId="20"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0" borderId="1" xfId="0" applyFont="1" applyBorder="1" applyAlignment="1">
      <alignment vertical="center" wrapText="1"/>
    </xf>
    <xf numFmtId="0" fontId="5" fillId="4"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horizontal="left" vertical="center" wrapText="1"/>
    </xf>
    <xf numFmtId="0" fontId="5" fillId="2" borderId="0" xfId="7" applyFont="1" applyFill="1" applyAlignment="1">
      <alignment horizontal="left" vertical="center"/>
    </xf>
    <xf numFmtId="0" fontId="25" fillId="18" borderId="1" xfId="0" applyFont="1" applyFill="1" applyBorder="1" applyAlignment="1" applyProtection="1">
      <alignment horizontal="center" vertical="center" wrapText="1"/>
      <protection locked="0"/>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5" fillId="2" borderId="0" xfId="7" applyFont="1" applyFill="1" applyAlignment="1">
      <alignment horizontal="left" vertical="center" wrapText="1"/>
    </xf>
    <xf numFmtId="0" fontId="4" fillId="17" borderId="2" xfId="0" applyFont="1" applyFill="1" applyBorder="1" applyAlignment="1">
      <alignment wrapText="1"/>
    </xf>
    <xf numFmtId="0" fontId="4" fillId="17" borderId="3" xfId="0" applyFont="1" applyFill="1" applyBorder="1" applyAlignment="1">
      <alignment wrapText="1"/>
    </xf>
    <xf numFmtId="0" fontId="4" fillId="17" borderId="4" xfId="0" applyFont="1" applyFill="1" applyBorder="1" applyAlignment="1">
      <alignment wrapText="1"/>
    </xf>
    <xf numFmtId="0" fontId="6" fillId="7" borderId="1" xfId="0" applyFont="1" applyFill="1" applyBorder="1" applyAlignment="1">
      <alignment horizontal="center" vertical="center" wrapText="1"/>
    </xf>
    <xf numFmtId="0" fontId="4" fillId="17" borderId="1" xfId="0" applyFont="1" applyFill="1" applyBorder="1" applyAlignment="1">
      <alignment wrapText="1"/>
    </xf>
    <xf numFmtId="0" fontId="0" fillId="17" borderId="1" xfId="0" applyFill="1" applyBorder="1" applyAlignment="1"/>
    <xf numFmtId="0" fontId="4" fillId="17" borderId="2" xfId="0" applyFont="1" applyFill="1" applyBorder="1" applyAlignment="1">
      <alignment vertical="center" wrapText="1"/>
    </xf>
    <xf numFmtId="0" fontId="4" fillId="17" borderId="3" xfId="0" applyFont="1" applyFill="1" applyBorder="1" applyAlignment="1">
      <alignment vertical="center" wrapText="1"/>
    </xf>
    <xf numFmtId="0" fontId="4" fillId="17" borderId="4" xfId="0" applyFont="1" applyFill="1" applyBorder="1" applyAlignment="1">
      <alignment vertical="center" wrapText="1"/>
    </xf>
    <xf numFmtId="0" fontId="8" fillId="17" borderId="1" xfId="0" applyFont="1" applyFill="1" applyBorder="1" applyAlignment="1">
      <alignment wrapText="1"/>
    </xf>
    <xf numFmtId="0" fontId="6" fillId="17" borderId="1" xfId="0" applyFont="1" applyFill="1" applyBorder="1" applyAlignment="1"/>
    <xf numFmtId="0" fontId="8" fillId="17" borderId="1" xfId="0" applyFont="1" applyFill="1" applyBorder="1" applyAlignment="1">
      <alignment vertical="top" wrapText="1"/>
    </xf>
    <xf numFmtId="0" fontId="0" fillId="17" borderId="1" xfId="0" applyFill="1" applyBorder="1" applyAlignment="1">
      <alignment vertical="top" wrapText="1"/>
    </xf>
    <xf numFmtId="49" fontId="33" fillId="37" borderId="2" xfId="2" quotePrefix="1" applyNumberFormat="1" applyFont="1" applyFill="1" applyBorder="1" applyAlignment="1" applyProtection="1">
      <alignment horizontal="left" vertical="center" wrapText="1"/>
      <protection hidden="1"/>
    </xf>
    <xf numFmtId="49" fontId="33" fillId="37" borderId="3" xfId="2" quotePrefix="1" applyNumberFormat="1" applyFont="1" applyFill="1" applyBorder="1" applyAlignment="1" applyProtection="1">
      <alignment horizontal="left" vertical="center" wrapText="1"/>
      <protection hidden="1"/>
    </xf>
    <xf numFmtId="0" fontId="32" fillId="36" borderId="12" xfId="16" quotePrefix="1" applyBorder="1" applyAlignment="1" applyProtection="1">
      <alignment horizontal="left" vertical="center" wrapText="1"/>
    </xf>
    <xf numFmtId="0" fontId="32" fillId="36" borderId="7" xfId="16" quotePrefix="1" applyBorder="1" applyAlignment="1" applyProtection="1">
      <alignment horizontal="left" vertical="center" wrapText="1"/>
    </xf>
    <xf numFmtId="0" fontId="32" fillId="36" borderId="12" xfId="16" quotePrefix="1" applyBorder="1" applyAlignment="1" applyProtection="1">
      <alignment horizontal="center" vertical="center" wrapText="1"/>
    </xf>
    <xf numFmtId="0" fontId="32" fillId="36" borderId="7" xfId="16" quotePrefix="1" applyBorder="1" applyAlignment="1" applyProtection="1">
      <alignment horizontal="center" vertical="center" wrapText="1"/>
    </xf>
    <xf numFmtId="0" fontId="32" fillId="36" borderId="13"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0" fillId="0" borderId="0" xfId="0" applyBorder="1" applyAlignment="1">
      <alignment horizontal="left" vertical="center" wrapText="1"/>
    </xf>
    <xf numFmtId="0" fontId="16" fillId="6" borderId="2" xfId="2" quotePrefix="1" applyNumberFormat="1" applyFont="1" applyFill="1" applyBorder="1" applyAlignment="1">
      <alignment horizontal="left" vertical="center" wrapText="1"/>
    </xf>
    <xf numFmtId="0" fontId="16" fillId="6" borderId="3" xfId="2" quotePrefix="1" applyNumberFormat="1" applyFont="1" applyFill="1" applyBorder="1" applyAlignment="1">
      <alignment horizontal="left" vertical="center" wrapText="1"/>
    </xf>
    <xf numFmtId="0" fontId="16" fillId="6" borderId="3" xfId="2" applyNumberFormat="1" applyFont="1" applyFill="1" applyBorder="1" applyAlignment="1">
      <alignment horizontal="left" vertical="center" wrapText="1"/>
    </xf>
    <xf numFmtId="0" fontId="16"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2" xfId="2" applyNumberFormat="1" applyFont="1" applyFill="1" applyBorder="1" applyAlignment="1" applyProtection="1">
      <alignment horizontal="center" vertical="center" wrapText="1"/>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26" fillId="6" borderId="2" xfId="2" applyNumberFormat="1"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7">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cellStyle name="Normal 3" xfId="15"/>
    <cellStyle name="Normal_Sheet1" xfId="1"/>
  </cellStyles>
  <dxfs count="2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numFmt numFmtId="188"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tabSelected="1" zoomScale="90" zoomScaleNormal="90" zoomScaleSheetLayoutView="100" workbookViewId="0"/>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65" t="s">
        <v>687</v>
      </c>
      <c r="B2" s="77"/>
      <c r="C2" s="77"/>
      <c r="D2" s="77"/>
      <c r="E2" s="77"/>
    </row>
    <row r="3" spans="1:8" ht="15" x14ac:dyDescent="0.2">
      <c r="A3" s="81"/>
      <c r="B3" s="160" t="s">
        <v>689</v>
      </c>
      <c r="C3" s="159" t="s">
        <v>739</v>
      </c>
      <c r="D3" s="170" t="s">
        <v>92</v>
      </c>
      <c r="E3" s="170" t="s">
        <v>91</v>
      </c>
    </row>
    <row r="4" spans="1:8" ht="30" x14ac:dyDescent="0.2">
      <c r="A4" s="78" t="s">
        <v>687</v>
      </c>
      <c r="B4" s="31" t="s">
        <v>1621</v>
      </c>
      <c r="C4" s="31" t="s">
        <v>757</v>
      </c>
      <c r="D4" s="31" t="s">
        <v>761</v>
      </c>
      <c r="E4" s="31" t="s">
        <v>686</v>
      </c>
    </row>
    <row r="5" spans="1:8" x14ac:dyDescent="0.2">
      <c r="A5" s="77"/>
      <c r="B5" s="77"/>
      <c r="C5" s="77"/>
      <c r="D5" s="77"/>
      <c r="E5" s="77"/>
    </row>
    <row r="6" spans="1:8" ht="16.5" x14ac:dyDescent="0.2">
      <c r="A6" s="80" t="s">
        <v>85</v>
      </c>
      <c r="B6" s="77"/>
      <c r="C6" s="77"/>
      <c r="D6" s="77"/>
      <c r="E6" s="77"/>
    </row>
    <row r="7" spans="1:8" ht="15" x14ac:dyDescent="0.2">
      <c r="A7" s="82" t="s">
        <v>86</v>
      </c>
      <c r="B7" s="229" t="s">
        <v>87</v>
      </c>
      <c r="C7" s="229"/>
      <c r="D7" s="229"/>
      <c r="E7" s="229"/>
      <c r="F7" s="173"/>
    </row>
    <row r="8" spans="1:8" ht="30" customHeight="1" x14ac:dyDescent="0.2">
      <c r="A8" s="86" t="s">
        <v>495</v>
      </c>
      <c r="B8" s="228" t="s">
        <v>89</v>
      </c>
      <c r="C8" s="228"/>
      <c r="D8" s="228"/>
      <c r="E8" s="228"/>
    </row>
    <row r="9" spans="1:8" ht="30" customHeight="1" x14ac:dyDescent="0.2">
      <c r="A9" s="86" t="s">
        <v>496</v>
      </c>
      <c r="B9" s="22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(Yorkshire) plc Licence area.</v>
      </c>
      <c r="C9" s="228"/>
      <c r="D9" s="228"/>
      <c r="E9" s="228"/>
    </row>
    <row r="10" spans="1:8" ht="30" customHeight="1" x14ac:dyDescent="0.2">
      <c r="A10" s="86" t="s">
        <v>497</v>
      </c>
      <c r="B10" s="228" t="s">
        <v>90</v>
      </c>
      <c r="C10" s="228"/>
      <c r="D10" s="228"/>
      <c r="E10" s="228"/>
    </row>
    <row r="11" spans="1:8" ht="61.5" customHeight="1" x14ac:dyDescent="0.2">
      <c r="A11" s="86" t="s">
        <v>498</v>
      </c>
      <c r="B11" s="22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(Yorkshire)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8"/>
      <c r="D11" s="228"/>
      <c r="E11" s="228"/>
      <c r="F11" s="231"/>
      <c r="G11" s="231"/>
      <c r="H11" s="231"/>
    </row>
    <row r="12" spans="1:8" ht="86.25" customHeight="1" x14ac:dyDescent="0.2">
      <c r="A12" s="86" t="s">
        <v>191</v>
      </c>
      <c r="B12" s="228" t="s">
        <v>688</v>
      </c>
      <c r="C12" s="228"/>
      <c r="D12" s="228"/>
      <c r="E12" s="228"/>
    </row>
    <row r="13" spans="1:8" ht="33.75" customHeight="1" x14ac:dyDescent="0.2">
      <c r="A13" s="86" t="s">
        <v>494</v>
      </c>
      <c r="B13" s="22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Northern Powergrid (Yorkshire) plc Licence area.</v>
      </c>
      <c r="C13" s="228"/>
      <c r="D13" s="228"/>
      <c r="E13" s="228"/>
    </row>
    <row r="14" spans="1:8" ht="29.25" customHeight="1" x14ac:dyDescent="0.2">
      <c r="A14" s="86" t="s">
        <v>474</v>
      </c>
      <c r="B14" s="228" t="s">
        <v>630</v>
      </c>
      <c r="C14" s="228"/>
      <c r="D14" s="228"/>
      <c r="E14" s="228"/>
    </row>
    <row r="15" spans="1:8" ht="30" customHeight="1" x14ac:dyDescent="0.2">
      <c r="A15" s="86" t="s">
        <v>469</v>
      </c>
      <c r="B15" s="228" t="s">
        <v>470</v>
      </c>
      <c r="C15" s="228"/>
      <c r="D15" s="228"/>
      <c r="E15" s="228"/>
    </row>
    <row r="16" spans="1:8" ht="30" customHeight="1" x14ac:dyDescent="0.2">
      <c r="A16" s="86" t="s">
        <v>573</v>
      </c>
      <c r="B16" s="228" t="s">
        <v>572</v>
      </c>
      <c r="C16" s="228"/>
      <c r="D16" s="228"/>
      <c r="E16" s="228"/>
    </row>
    <row r="17" spans="1:5" x14ac:dyDescent="0.2">
      <c r="A17" s="77"/>
      <c r="B17" s="77"/>
      <c r="C17" s="77"/>
      <c r="D17" s="77"/>
      <c r="E17" s="77"/>
    </row>
    <row r="18" spans="1:5" ht="15" x14ac:dyDescent="0.2">
      <c r="A18" s="83" t="s">
        <v>97</v>
      </c>
      <c r="B18" s="77"/>
      <c r="C18" s="77"/>
      <c r="D18" s="77"/>
      <c r="E18" s="77"/>
    </row>
    <row r="19" spans="1:5" ht="15" x14ac:dyDescent="0.2">
      <c r="A19" s="82"/>
      <c r="B19" s="234"/>
      <c r="C19" s="234"/>
      <c r="D19" s="234"/>
      <c r="E19" s="234"/>
    </row>
    <row r="20" spans="1:5" ht="32.25" customHeight="1" x14ac:dyDescent="0.2">
      <c r="A20" s="232" t="s">
        <v>550</v>
      </c>
      <c r="B20" s="233"/>
      <c r="C20" s="233"/>
      <c r="D20" s="233"/>
      <c r="E20" s="233"/>
    </row>
    <row r="21" spans="1:5" x14ac:dyDescent="0.2">
      <c r="A21" s="77"/>
      <c r="B21" s="77"/>
      <c r="C21" s="77"/>
      <c r="D21" s="77"/>
      <c r="E21" s="77"/>
    </row>
    <row r="22" spans="1:5" ht="15" x14ac:dyDescent="0.2">
      <c r="A22" s="84" t="s">
        <v>98</v>
      </c>
      <c r="B22" s="77"/>
      <c r="C22" s="77"/>
      <c r="D22" s="77"/>
      <c r="E22" s="77"/>
    </row>
    <row r="23" spans="1:5" ht="15" x14ac:dyDescent="0.2">
      <c r="A23" s="79"/>
      <c r="B23" s="234"/>
      <c r="C23" s="234"/>
      <c r="D23" s="234"/>
      <c r="E23" s="234"/>
    </row>
    <row r="24" spans="1:5" ht="28.5" customHeight="1" x14ac:dyDescent="0.2">
      <c r="A24" s="232" t="s">
        <v>499</v>
      </c>
      <c r="B24" s="233"/>
      <c r="C24" s="233"/>
      <c r="D24" s="233"/>
      <c r="E24" s="233"/>
    </row>
    <row r="25" spans="1:5" ht="28.5" customHeight="1" x14ac:dyDescent="0.2">
      <c r="A25" s="230" t="s">
        <v>685</v>
      </c>
      <c r="B25" s="230"/>
      <c r="C25" s="230"/>
      <c r="D25" s="230"/>
      <c r="E25" s="230"/>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69" orientation="landscape" r:id="rId1"/>
  <headerFooter>
    <oddFooter xml:space="preserve">&amp;L&amp;"Trebuchet MS,Regular"&amp;8NORTHERN POWERGRID (YORKSHIRE) PLC&amp;C&amp;"Arial,Regular"&amp;8Page &amp;P+36 of 54&amp;R&amp;"Arial,Regular"&amp;8DECEMBER 2015 - FINAL V2.0 </oddFooter>
    <firstFooter xml:space="preserve">&amp;L&amp;"Trebuchet MS,Regular"&amp;8NORTHERN POWERGRID (YORKSHIRE) PLC&amp;C&amp;"Arial,Regular"&amp;8Page &amp;P+36 of 54&amp;R&amp;"Arial,Regular"&amp;8DECEMBER 2015 - FINAL V2.0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0"/>
  <sheetViews>
    <sheetView zoomScaleNormal="100" zoomScaleSheetLayoutView="100" workbookViewId="0">
      <selection activeCell="A37" sqref="A37"/>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114" t="s">
        <v>88</v>
      </c>
      <c r="B1" s="238" t="s">
        <v>740</v>
      </c>
      <c r="C1" s="239"/>
      <c r="D1" s="239"/>
    </row>
    <row r="2" spans="1:13" ht="27" customHeight="1" x14ac:dyDescent="0.2">
      <c r="A2" s="243" t="str">
        <f>Overview!B4&amp; " - Effective from "&amp;Overview!D4&amp;" - "&amp;Overview!E4&amp;" LV and HV charges"</f>
        <v>Northern Powergrid (Yorkshire) plc - Effective from 1 April 2017 - Final LV and HV charges</v>
      </c>
      <c r="B2" s="243"/>
      <c r="C2" s="243"/>
      <c r="D2" s="243"/>
      <c r="E2" s="243"/>
      <c r="F2" s="243"/>
      <c r="G2" s="243"/>
      <c r="H2" s="243"/>
      <c r="I2" s="243"/>
      <c r="J2" s="243"/>
      <c r="K2" s="243"/>
    </row>
    <row r="3" spans="1:13" s="98" customFormat="1" ht="15" customHeight="1" x14ac:dyDescent="0.2">
      <c r="A3" s="96"/>
      <c r="B3" s="96"/>
      <c r="C3" s="96"/>
      <c r="D3" s="96"/>
      <c r="E3" s="96"/>
      <c r="F3" s="96"/>
      <c r="G3" s="96"/>
      <c r="H3" s="96"/>
      <c r="I3" s="96"/>
      <c r="J3" s="96"/>
      <c r="K3" s="96"/>
      <c r="L3" s="97"/>
      <c r="M3" s="97"/>
    </row>
    <row r="4" spans="1:13" ht="27" customHeight="1" x14ac:dyDescent="0.2">
      <c r="A4" s="243" t="s">
        <v>540</v>
      </c>
      <c r="B4" s="243"/>
      <c r="C4" s="243"/>
      <c r="D4" s="243"/>
      <c r="E4" s="243"/>
      <c r="F4" s="96"/>
      <c r="G4" s="243" t="s">
        <v>539</v>
      </c>
      <c r="H4" s="243"/>
      <c r="I4" s="243"/>
      <c r="J4" s="243"/>
      <c r="K4" s="243"/>
    </row>
    <row r="5" spans="1:13" ht="28.5" customHeight="1" x14ac:dyDescent="0.2">
      <c r="A5" s="87" t="s">
        <v>81</v>
      </c>
      <c r="B5" s="92" t="s">
        <v>531</v>
      </c>
      <c r="C5" s="244" t="s">
        <v>532</v>
      </c>
      <c r="D5" s="245"/>
      <c r="E5" s="89" t="s">
        <v>533</v>
      </c>
      <c r="F5" s="96"/>
      <c r="G5" s="247"/>
      <c r="H5" s="248"/>
      <c r="I5" s="93" t="s">
        <v>537</v>
      </c>
      <c r="J5" s="94" t="s">
        <v>538</v>
      </c>
      <c r="K5" s="89" t="s">
        <v>533</v>
      </c>
      <c r="L5" s="96"/>
    </row>
    <row r="6" spans="1:13" ht="65.25" customHeight="1" x14ac:dyDescent="0.2">
      <c r="A6" s="90" t="s">
        <v>534</v>
      </c>
      <c r="B6" s="23" t="s">
        <v>744</v>
      </c>
      <c r="C6" s="246" t="s">
        <v>745</v>
      </c>
      <c r="D6" s="246"/>
      <c r="E6" s="167" t="s">
        <v>746</v>
      </c>
      <c r="F6" s="96"/>
      <c r="G6" s="249" t="s">
        <v>535</v>
      </c>
      <c r="H6" s="249"/>
      <c r="I6" s="23" t="s">
        <v>744</v>
      </c>
      <c r="J6" s="95" t="s">
        <v>745</v>
      </c>
      <c r="K6" s="95" t="s">
        <v>746</v>
      </c>
      <c r="L6" s="96"/>
    </row>
    <row r="7" spans="1:13" ht="65.25" customHeight="1" x14ac:dyDescent="0.2">
      <c r="A7" s="90" t="s">
        <v>84</v>
      </c>
      <c r="B7" s="22"/>
      <c r="C7" s="250"/>
      <c r="D7" s="250"/>
      <c r="E7" s="95" t="s">
        <v>747</v>
      </c>
      <c r="F7" s="96"/>
      <c r="G7" s="249" t="s">
        <v>748</v>
      </c>
      <c r="H7" s="249"/>
      <c r="I7" s="168"/>
      <c r="J7" s="95" t="s">
        <v>749</v>
      </c>
      <c r="K7" s="95" t="s">
        <v>746</v>
      </c>
      <c r="L7" s="96"/>
    </row>
    <row r="8" spans="1:13" ht="65.25" customHeight="1" x14ac:dyDescent="0.2">
      <c r="A8" s="91" t="s">
        <v>82</v>
      </c>
      <c r="B8" s="251" t="s">
        <v>83</v>
      </c>
      <c r="C8" s="252"/>
      <c r="D8" s="252"/>
      <c r="E8" s="253"/>
      <c r="F8" s="96"/>
      <c r="G8" s="235" t="s">
        <v>555</v>
      </c>
      <c r="H8" s="236"/>
      <c r="I8" s="168"/>
      <c r="J8" s="168"/>
      <c r="K8" s="95" t="s">
        <v>747</v>
      </c>
      <c r="L8" s="96"/>
    </row>
    <row r="9" spans="1:13" s="88" customFormat="1" ht="65.25" customHeight="1" x14ac:dyDescent="0.2">
      <c r="A9" s="98"/>
      <c r="F9" s="96"/>
      <c r="G9" s="254" t="s">
        <v>82</v>
      </c>
      <c r="H9" s="254"/>
      <c r="I9" s="237" t="s">
        <v>83</v>
      </c>
      <c r="J9" s="237"/>
      <c r="K9" s="237"/>
      <c r="L9" s="96"/>
      <c r="M9" s="64"/>
    </row>
    <row r="10" spans="1:13" s="98" customFormat="1" ht="36" customHeight="1" x14ac:dyDescent="0.2">
      <c r="F10" s="96"/>
      <c r="G10" s="240"/>
      <c r="H10" s="240"/>
      <c r="I10" s="169"/>
      <c r="J10" s="169"/>
      <c r="K10" s="169"/>
      <c r="L10" s="96"/>
      <c r="M10" s="97"/>
    </row>
    <row r="11" spans="1:13" s="98" customFormat="1" ht="27" customHeight="1" x14ac:dyDescent="0.2">
      <c r="A11" s="96"/>
      <c r="B11" s="96"/>
      <c r="C11" s="96"/>
      <c r="D11" s="96"/>
      <c r="E11" s="96"/>
      <c r="F11" s="96"/>
      <c r="G11" s="242"/>
      <c r="H11" s="242"/>
      <c r="I11" s="241"/>
      <c r="J11" s="241"/>
      <c r="K11" s="241"/>
      <c r="L11" s="97"/>
      <c r="M11" s="97"/>
    </row>
    <row r="12" spans="1:13" s="98" customFormat="1" ht="12.75" customHeight="1" x14ac:dyDescent="0.2">
      <c r="A12" s="96"/>
      <c r="B12" s="96"/>
      <c r="C12" s="96"/>
      <c r="D12" s="96"/>
      <c r="E12" s="96"/>
      <c r="F12" s="96"/>
      <c r="G12" s="96"/>
      <c r="H12" s="96"/>
      <c r="I12" s="96"/>
      <c r="J12" s="96"/>
      <c r="K12" s="96"/>
      <c r="L12" s="97"/>
      <c r="M12" s="97"/>
    </row>
    <row r="13" spans="1:13" ht="78.75" customHeight="1" x14ac:dyDescent="0.2">
      <c r="A13" s="30" t="s">
        <v>741</v>
      </c>
      <c r="B13" s="172" t="s">
        <v>93</v>
      </c>
      <c r="C13" s="172" t="s">
        <v>94</v>
      </c>
      <c r="D13" s="30" t="s">
        <v>680</v>
      </c>
      <c r="E13" s="30" t="s">
        <v>681</v>
      </c>
      <c r="F13" s="30" t="s">
        <v>684</v>
      </c>
      <c r="G13" s="172" t="s">
        <v>95</v>
      </c>
      <c r="H13" s="172" t="s">
        <v>96</v>
      </c>
      <c r="I13" s="172" t="s">
        <v>475</v>
      </c>
      <c r="J13" s="30" t="s">
        <v>758</v>
      </c>
      <c r="K13" s="172" t="s">
        <v>49</v>
      </c>
    </row>
    <row r="14" spans="1:13" ht="32.25" customHeight="1" x14ac:dyDescent="0.2">
      <c r="A14" s="17" t="s">
        <v>0</v>
      </c>
      <c r="B14" s="205">
        <v>100</v>
      </c>
      <c r="C14" s="76">
        <v>1</v>
      </c>
      <c r="D14" s="174">
        <v>1.837</v>
      </c>
      <c r="E14" s="175">
        <v>0</v>
      </c>
      <c r="F14" s="175">
        <v>0</v>
      </c>
      <c r="G14" s="51">
        <v>5.1100000000000003</v>
      </c>
      <c r="H14" s="52">
        <v>0</v>
      </c>
      <c r="I14" s="52">
        <v>0</v>
      </c>
      <c r="J14" s="52">
        <v>0</v>
      </c>
      <c r="K14" s="53">
        <v>999</v>
      </c>
    </row>
    <row r="15" spans="1:13" ht="32.25" customHeight="1" x14ac:dyDescent="0.2">
      <c r="A15" s="17" t="s">
        <v>1</v>
      </c>
      <c r="B15" s="205">
        <v>120</v>
      </c>
      <c r="C15" s="76">
        <v>2</v>
      </c>
      <c r="D15" s="174">
        <v>2.2610000000000001</v>
      </c>
      <c r="E15" s="174">
        <v>0.109</v>
      </c>
      <c r="F15" s="175">
        <v>0</v>
      </c>
      <c r="G15" s="51">
        <v>5.1100000000000003</v>
      </c>
      <c r="H15" s="52">
        <v>0</v>
      </c>
      <c r="I15" s="52">
        <v>0</v>
      </c>
      <c r="J15" s="52">
        <v>0</v>
      </c>
      <c r="K15" s="53">
        <v>0</v>
      </c>
    </row>
    <row r="16" spans="1:13" ht="32.25" customHeight="1" x14ac:dyDescent="0.2">
      <c r="A16" s="17" t="s">
        <v>11</v>
      </c>
      <c r="B16" s="205">
        <v>111</v>
      </c>
      <c r="C16" s="76">
        <v>2</v>
      </c>
      <c r="D16" s="174">
        <v>0.36599999999999999</v>
      </c>
      <c r="E16" s="175">
        <v>0</v>
      </c>
      <c r="F16" s="175">
        <v>0</v>
      </c>
      <c r="G16" s="52">
        <v>0</v>
      </c>
      <c r="H16" s="52">
        <v>0</v>
      </c>
      <c r="I16" s="52">
        <v>0</v>
      </c>
      <c r="J16" s="52">
        <v>0</v>
      </c>
      <c r="K16" s="53">
        <v>0</v>
      </c>
    </row>
    <row r="17" spans="1:11" ht="32.25" customHeight="1" x14ac:dyDescent="0.2">
      <c r="A17" s="17" t="s">
        <v>12</v>
      </c>
      <c r="B17" s="205">
        <v>240</v>
      </c>
      <c r="C17" s="76">
        <v>3</v>
      </c>
      <c r="D17" s="174">
        <v>2.2330000000000001</v>
      </c>
      <c r="E17" s="175">
        <v>0</v>
      </c>
      <c r="F17" s="175">
        <v>0</v>
      </c>
      <c r="G17" s="51">
        <v>5.45</v>
      </c>
      <c r="H17" s="52">
        <v>0</v>
      </c>
      <c r="I17" s="52">
        <v>0</v>
      </c>
      <c r="J17" s="52">
        <v>0</v>
      </c>
      <c r="K17" s="53">
        <v>0</v>
      </c>
    </row>
    <row r="18" spans="1:11" ht="32.25" customHeight="1" x14ac:dyDescent="0.2">
      <c r="A18" s="17" t="s">
        <v>13</v>
      </c>
      <c r="B18" s="205">
        <v>246</v>
      </c>
      <c r="C18" s="76">
        <v>4</v>
      </c>
      <c r="D18" s="174">
        <v>2.5779999999999998</v>
      </c>
      <c r="E18" s="174">
        <v>0.193</v>
      </c>
      <c r="F18" s="175">
        <v>0</v>
      </c>
      <c r="G18" s="51">
        <v>5.45</v>
      </c>
      <c r="H18" s="52">
        <v>0</v>
      </c>
      <c r="I18" s="52">
        <v>0</v>
      </c>
      <c r="J18" s="52">
        <v>0</v>
      </c>
      <c r="K18" s="53">
        <v>0</v>
      </c>
    </row>
    <row r="19" spans="1:11" ht="32.25" customHeight="1" x14ac:dyDescent="0.2">
      <c r="A19" s="17" t="s">
        <v>14</v>
      </c>
      <c r="B19" s="205">
        <v>214</v>
      </c>
      <c r="C19" s="76">
        <v>4</v>
      </c>
      <c r="D19" s="174">
        <v>0.48799999999999999</v>
      </c>
      <c r="E19" s="175">
        <v>0</v>
      </c>
      <c r="F19" s="175">
        <v>0</v>
      </c>
      <c r="G19" s="52">
        <v>0</v>
      </c>
      <c r="H19" s="52">
        <v>0</v>
      </c>
      <c r="I19" s="52">
        <v>0</v>
      </c>
      <c r="J19" s="52">
        <v>0</v>
      </c>
      <c r="K19" s="53">
        <v>0</v>
      </c>
    </row>
    <row r="20" spans="1:11" ht="32.25" customHeight="1" x14ac:dyDescent="0.2">
      <c r="A20" s="17" t="s">
        <v>2</v>
      </c>
      <c r="B20" s="205">
        <v>290</v>
      </c>
      <c r="C20" s="76" t="s">
        <v>824</v>
      </c>
      <c r="D20" s="174">
        <v>2.0649999999999999</v>
      </c>
      <c r="E20" s="174">
        <v>0.107</v>
      </c>
      <c r="F20" s="175">
        <v>0</v>
      </c>
      <c r="G20" s="51">
        <v>41.8</v>
      </c>
      <c r="H20" s="52">
        <v>0</v>
      </c>
      <c r="I20" s="52">
        <v>0</v>
      </c>
      <c r="J20" s="52">
        <v>0</v>
      </c>
      <c r="K20" s="53">
        <v>0</v>
      </c>
    </row>
    <row r="21" spans="1:11" ht="32.25" customHeight="1" x14ac:dyDescent="0.2">
      <c r="A21" s="17" t="s">
        <v>15</v>
      </c>
      <c r="B21" s="205">
        <v>0</v>
      </c>
      <c r="C21" s="76" t="s">
        <v>824</v>
      </c>
      <c r="D21" s="174">
        <v>1.288</v>
      </c>
      <c r="E21" s="174">
        <v>6.4000000000000001E-2</v>
      </c>
      <c r="F21" s="175">
        <v>0</v>
      </c>
      <c r="G21" s="51">
        <v>15.02</v>
      </c>
      <c r="H21" s="52">
        <v>0</v>
      </c>
      <c r="I21" s="52">
        <v>0</v>
      </c>
      <c r="J21" s="52">
        <v>0</v>
      </c>
      <c r="K21" s="61">
        <v>0</v>
      </c>
    </row>
    <row r="22" spans="1:11" ht="32.25" customHeight="1" x14ac:dyDescent="0.2">
      <c r="A22" s="17" t="s">
        <v>16</v>
      </c>
      <c r="B22" s="205">
        <v>580</v>
      </c>
      <c r="C22" s="76" t="s">
        <v>824</v>
      </c>
      <c r="D22" s="174">
        <v>1.0960000000000001</v>
      </c>
      <c r="E22" s="174">
        <v>2.9000000000000001E-2</v>
      </c>
      <c r="F22" s="175">
        <v>0</v>
      </c>
      <c r="G22" s="51">
        <v>158.63</v>
      </c>
      <c r="H22" s="52">
        <v>0</v>
      </c>
      <c r="I22" s="52">
        <v>0</v>
      </c>
      <c r="J22" s="52">
        <v>0</v>
      </c>
      <c r="K22" s="61">
        <v>0</v>
      </c>
    </row>
    <row r="23" spans="1:11" ht="32.25" customHeight="1" x14ac:dyDescent="0.2">
      <c r="A23" s="17" t="s">
        <v>606</v>
      </c>
      <c r="B23" s="205">
        <v>279</v>
      </c>
      <c r="C23" s="76">
        <v>0</v>
      </c>
      <c r="D23" s="176">
        <v>9.718</v>
      </c>
      <c r="E23" s="177">
        <v>0.995</v>
      </c>
      <c r="F23" s="178">
        <v>8.1000000000000003E-2</v>
      </c>
      <c r="G23" s="51">
        <v>5.1100000000000003</v>
      </c>
      <c r="H23" s="52">
        <v>0</v>
      </c>
      <c r="I23" s="52">
        <v>0</v>
      </c>
      <c r="J23" s="52">
        <v>0</v>
      </c>
      <c r="K23" s="61">
        <v>0</v>
      </c>
    </row>
    <row r="24" spans="1:11" ht="32.25" customHeight="1" x14ac:dyDescent="0.2">
      <c r="A24" s="17" t="s">
        <v>607</v>
      </c>
      <c r="B24" s="205">
        <v>299</v>
      </c>
      <c r="C24" s="76">
        <v>0</v>
      </c>
      <c r="D24" s="176">
        <v>12.273</v>
      </c>
      <c r="E24" s="177">
        <v>1.2569999999999999</v>
      </c>
      <c r="F24" s="178">
        <v>0.10199999999999999</v>
      </c>
      <c r="G24" s="51">
        <v>5.45</v>
      </c>
      <c r="H24" s="52">
        <v>0</v>
      </c>
      <c r="I24" s="52">
        <v>0</v>
      </c>
      <c r="J24" s="52">
        <v>0</v>
      </c>
      <c r="K24" s="61">
        <v>0</v>
      </c>
    </row>
    <row r="25" spans="1:11" ht="32.25" customHeight="1" x14ac:dyDescent="0.2">
      <c r="A25" s="17" t="s">
        <v>17</v>
      </c>
      <c r="B25" s="205">
        <v>281</v>
      </c>
      <c r="C25" s="76">
        <v>0</v>
      </c>
      <c r="D25" s="176">
        <v>8.8650000000000002</v>
      </c>
      <c r="E25" s="177">
        <v>0.86</v>
      </c>
      <c r="F25" s="178">
        <v>6.8000000000000005E-2</v>
      </c>
      <c r="G25" s="51">
        <v>14.71</v>
      </c>
      <c r="H25" s="51">
        <v>1.49</v>
      </c>
      <c r="I25" s="54">
        <v>0.32200000000000001</v>
      </c>
      <c r="J25" s="62">
        <v>1.49</v>
      </c>
      <c r="K25" s="53">
        <v>0</v>
      </c>
    </row>
    <row r="26" spans="1:11" ht="32.25" customHeight="1" x14ac:dyDescent="0.2">
      <c r="A26" s="17" t="s">
        <v>18</v>
      </c>
      <c r="B26" s="205">
        <v>471</v>
      </c>
      <c r="C26" s="76">
        <v>0</v>
      </c>
      <c r="D26" s="176">
        <v>7.6050000000000004</v>
      </c>
      <c r="E26" s="177">
        <v>0.66200000000000003</v>
      </c>
      <c r="F26" s="178">
        <v>0.05</v>
      </c>
      <c r="G26" s="51">
        <v>15.02</v>
      </c>
      <c r="H26" s="51">
        <v>1.79</v>
      </c>
      <c r="I26" s="54">
        <v>0.24099999999999999</v>
      </c>
      <c r="J26" s="62">
        <v>1.79</v>
      </c>
      <c r="K26" s="53">
        <v>0</v>
      </c>
    </row>
    <row r="27" spans="1:11" ht="32.25" customHeight="1" x14ac:dyDescent="0.2">
      <c r="A27" s="17" t="s">
        <v>19</v>
      </c>
      <c r="B27" s="205">
        <v>581</v>
      </c>
      <c r="C27" s="76">
        <v>0</v>
      </c>
      <c r="D27" s="176">
        <v>6.2530000000000001</v>
      </c>
      <c r="E27" s="177">
        <v>0.47599999999999998</v>
      </c>
      <c r="F27" s="178">
        <v>3.3000000000000002E-2</v>
      </c>
      <c r="G27" s="51">
        <v>158.63</v>
      </c>
      <c r="H27" s="51">
        <v>2.0299999999999998</v>
      </c>
      <c r="I27" s="54">
        <v>0.188</v>
      </c>
      <c r="J27" s="62">
        <v>2.0299999999999998</v>
      </c>
      <c r="K27" s="53">
        <v>0</v>
      </c>
    </row>
    <row r="28" spans="1:11" ht="32.25" customHeight="1" x14ac:dyDescent="0.2">
      <c r="A28" s="17" t="s">
        <v>204</v>
      </c>
      <c r="B28" s="205">
        <v>814</v>
      </c>
      <c r="C28" s="76">
        <v>8</v>
      </c>
      <c r="D28" s="174">
        <v>1.177</v>
      </c>
      <c r="E28" s="175">
        <v>0</v>
      </c>
      <c r="F28" s="175">
        <v>0</v>
      </c>
      <c r="G28" s="52">
        <v>0</v>
      </c>
      <c r="H28" s="52">
        <v>0</v>
      </c>
      <c r="I28" s="52">
        <v>0</v>
      </c>
      <c r="J28" s="52">
        <v>0</v>
      </c>
      <c r="K28" s="53">
        <v>0</v>
      </c>
    </row>
    <row r="29" spans="1:11" ht="32.25" customHeight="1" x14ac:dyDescent="0.2">
      <c r="A29" s="17" t="s">
        <v>205</v>
      </c>
      <c r="B29" s="205">
        <v>815</v>
      </c>
      <c r="C29" s="76">
        <v>1</v>
      </c>
      <c r="D29" s="174">
        <v>1.5980000000000001</v>
      </c>
      <c r="E29" s="175">
        <v>0</v>
      </c>
      <c r="F29" s="175">
        <v>0</v>
      </c>
      <c r="G29" s="52">
        <v>0</v>
      </c>
      <c r="H29" s="52">
        <v>0</v>
      </c>
      <c r="I29" s="52">
        <v>0</v>
      </c>
      <c r="J29" s="52">
        <v>0</v>
      </c>
      <c r="K29" s="53">
        <v>0</v>
      </c>
    </row>
    <row r="30" spans="1:11" ht="32.25" customHeight="1" x14ac:dyDescent="0.2">
      <c r="A30" s="17" t="s">
        <v>206</v>
      </c>
      <c r="B30" s="205">
        <v>816</v>
      </c>
      <c r="C30" s="76">
        <v>1</v>
      </c>
      <c r="D30" s="174">
        <v>2.9689999999999999</v>
      </c>
      <c r="E30" s="175">
        <v>0</v>
      </c>
      <c r="F30" s="175">
        <v>0</v>
      </c>
      <c r="G30" s="52">
        <v>0</v>
      </c>
      <c r="H30" s="52">
        <v>0</v>
      </c>
      <c r="I30" s="52">
        <v>0</v>
      </c>
      <c r="J30" s="52">
        <v>0</v>
      </c>
      <c r="K30" s="53">
        <v>0</v>
      </c>
    </row>
    <row r="31" spans="1:11" ht="32.25" customHeight="1" x14ac:dyDescent="0.2">
      <c r="A31" s="17" t="s">
        <v>207</v>
      </c>
      <c r="B31" s="205">
        <v>817</v>
      </c>
      <c r="C31" s="76">
        <v>1</v>
      </c>
      <c r="D31" s="174">
        <v>0.90400000000000003</v>
      </c>
      <c r="E31" s="175">
        <v>0</v>
      </c>
      <c r="F31" s="175">
        <v>0</v>
      </c>
      <c r="G31" s="52">
        <v>0</v>
      </c>
      <c r="H31" s="52">
        <v>0</v>
      </c>
      <c r="I31" s="52">
        <v>0</v>
      </c>
      <c r="J31" s="52">
        <v>0</v>
      </c>
      <c r="K31" s="53">
        <v>0</v>
      </c>
    </row>
    <row r="32" spans="1:11" ht="32.25" customHeight="1" x14ac:dyDescent="0.2">
      <c r="A32" s="17" t="s">
        <v>3</v>
      </c>
      <c r="B32" s="205" t="s">
        <v>825</v>
      </c>
      <c r="C32" s="76">
        <v>0</v>
      </c>
      <c r="D32" s="179">
        <v>23.315000000000001</v>
      </c>
      <c r="E32" s="180">
        <v>0.89200000000000002</v>
      </c>
      <c r="F32" s="178">
        <v>7.3999999999999996E-2</v>
      </c>
      <c r="G32" s="52">
        <v>0</v>
      </c>
      <c r="H32" s="52">
        <v>0</v>
      </c>
      <c r="I32" s="52">
        <v>0</v>
      </c>
      <c r="J32" s="52">
        <v>0</v>
      </c>
      <c r="K32" s="53">
        <v>0</v>
      </c>
    </row>
    <row r="33" spans="1:11" ht="32.25" customHeight="1" x14ac:dyDescent="0.2">
      <c r="A33" s="17" t="s">
        <v>608</v>
      </c>
      <c r="B33" s="205">
        <v>20</v>
      </c>
      <c r="C33" s="76" t="s">
        <v>826</v>
      </c>
      <c r="D33" s="174">
        <v>-0.53800000000000003</v>
      </c>
      <c r="E33" s="175">
        <v>0</v>
      </c>
      <c r="F33" s="175">
        <v>0</v>
      </c>
      <c r="G33" s="52">
        <v>0</v>
      </c>
      <c r="H33" s="52">
        <v>0</v>
      </c>
      <c r="I33" s="52">
        <v>0</v>
      </c>
      <c r="J33" s="52">
        <v>0</v>
      </c>
      <c r="K33" s="53">
        <v>0</v>
      </c>
    </row>
    <row r="34" spans="1:11" ht="32.25" customHeight="1" x14ac:dyDescent="0.2">
      <c r="A34" s="17" t="s">
        <v>10</v>
      </c>
      <c r="B34" s="205">
        <v>30</v>
      </c>
      <c r="C34" s="76">
        <v>8</v>
      </c>
      <c r="D34" s="174">
        <v>-0.47299999999999998</v>
      </c>
      <c r="E34" s="175">
        <v>0</v>
      </c>
      <c r="F34" s="175">
        <v>0</v>
      </c>
      <c r="G34" s="52">
        <v>0</v>
      </c>
      <c r="H34" s="52">
        <v>0</v>
      </c>
      <c r="I34" s="52">
        <v>0</v>
      </c>
      <c r="J34" s="52">
        <v>0</v>
      </c>
      <c r="K34" s="61">
        <v>0</v>
      </c>
    </row>
    <row r="35" spans="1:11" ht="32.25" customHeight="1" x14ac:dyDescent="0.2">
      <c r="A35" s="17" t="s">
        <v>4</v>
      </c>
      <c r="B35" s="205">
        <v>22</v>
      </c>
      <c r="C35" s="76">
        <v>0</v>
      </c>
      <c r="D35" s="174">
        <v>-0.53800000000000003</v>
      </c>
      <c r="E35" s="175">
        <v>0</v>
      </c>
      <c r="F35" s="175">
        <v>0</v>
      </c>
      <c r="G35" s="52">
        <v>0</v>
      </c>
      <c r="H35" s="52">
        <v>0</v>
      </c>
      <c r="I35" s="54">
        <v>0.13100000000000001</v>
      </c>
      <c r="J35" s="52">
        <v>0</v>
      </c>
      <c r="K35" s="53">
        <v>0</v>
      </c>
    </row>
    <row r="36" spans="1:11" ht="32.25" customHeight="1" x14ac:dyDescent="0.2">
      <c r="A36" s="17" t="s">
        <v>5</v>
      </c>
      <c r="B36" s="205">
        <v>24</v>
      </c>
      <c r="C36" s="76">
        <v>0</v>
      </c>
      <c r="D36" s="176">
        <v>-3.1720000000000002</v>
      </c>
      <c r="E36" s="177">
        <v>-0.57599999999999996</v>
      </c>
      <c r="F36" s="178">
        <v>-4.9000000000000002E-2</v>
      </c>
      <c r="G36" s="52">
        <v>0</v>
      </c>
      <c r="H36" s="52">
        <v>0</v>
      </c>
      <c r="I36" s="54">
        <v>0.13100000000000001</v>
      </c>
      <c r="J36" s="52">
        <v>0</v>
      </c>
      <c r="K36" s="53">
        <v>0</v>
      </c>
    </row>
    <row r="37" spans="1:11" ht="32.25" customHeight="1" x14ac:dyDescent="0.2">
      <c r="A37" s="17" t="s">
        <v>6</v>
      </c>
      <c r="B37" s="205">
        <v>23</v>
      </c>
      <c r="C37" s="76">
        <v>0</v>
      </c>
      <c r="D37" s="174">
        <v>-0.47299999999999998</v>
      </c>
      <c r="E37" s="175">
        <v>0</v>
      </c>
      <c r="F37" s="175">
        <v>0</v>
      </c>
      <c r="G37" s="52">
        <v>0</v>
      </c>
      <c r="H37" s="52">
        <v>0</v>
      </c>
      <c r="I37" s="54">
        <v>0.123</v>
      </c>
      <c r="J37" s="52">
        <v>0</v>
      </c>
      <c r="K37" s="53">
        <v>0</v>
      </c>
    </row>
    <row r="38" spans="1:11" ht="32.25" customHeight="1" x14ac:dyDescent="0.2">
      <c r="A38" s="17" t="s">
        <v>7</v>
      </c>
      <c r="B38" s="205">
        <v>25</v>
      </c>
      <c r="C38" s="76">
        <v>0</v>
      </c>
      <c r="D38" s="176">
        <v>-2.81</v>
      </c>
      <c r="E38" s="177">
        <v>-0.503</v>
      </c>
      <c r="F38" s="178">
        <v>-4.2000000000000003E-2</v>
      </c>
      <c r="G38" s="52">
        <v>0</v>
      </c>
      <c r="H38" s="52">
        <v>0</v>
      </c>
      <c r="I38" s="54">
        <v>0.123</v>
      </c>
      <c r="J38" s="52">
        <v>0</v>
      </c>
      <c r="K38" s="53">
        <v>0</v>
      </c>
    </row>
    <row r="39" spans="1:11" ht="32.25" customHeight="1" x14ac:dyDescent="0.2">
      <c r="A39" s="17" t="s">
        <v>8</v>
      </c>
      <c r="B39" s="205">
        <v>26</v>
      </c>
      <c r="C39" s="76">
        <v>0</v>
      </c>
      <c r="D39" s="174">
        <v>-0.34</v>
      </c>
      <c r="E39" s="175">
        <v>0</v>
      </c>
      <c r="F39" s="175">
        <v>0</v>
      </c>
      <c r="G39" s="51">
        <v>60.11</v>
      </c>
      <c r="H39" s="52">
        <v>0</v>
      </c>
      <c r="I39" s="54">
        <v>9.9000000000000005E-2</v>
      </c>
      <c r="J39" s="52">
        <v>0</v>
      </c>
      <c r="K39" s="53">
        <v>0</v>
      </c>
    </row>
    <row r="40" spans="1:11" ht="32.25" customHeight="1" x14ac:dyDescent="0.2">
      <c r="A40" s="17" t="s">
        <v>9</v>
      </c>
      <c r="B40" s="205">
        <v>28</v>
      </c>
      <c r="C40" s="76">
        <v>0</v>
      </c>
      <c r="D40" s="176">
        <v>-2.0920000000000001</v>
      </c>
      <c r="E40" s="177">
        <v>-0.34499999999999997</v>
      </c>
      <c r="F40" s="178">
        <v>-2.5999999999999999E-2</v>
      </c>
      <c r="G40" s="51">
        <v>60.11</v>
      </c>
      <c r="H40" s="52">
        <v>0</v>
      </c>
      <c r="I40" s="54">
        <v>9.9000000000000005E-2</v>
      </c>
      <c r="J40" s="52">
        <v>0</v>
      </c>
      <c r="K40" s="53">
        <v>0</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G7:H7"/>
    <mergeCell ref="G8:H8"/>
    <mergeCell ref="I9:K9"/>
    <mergeCell ref="B1:D1"/>
    <mergeCell ref="G10:H10"/>
    <mergeCell ref="I11:K11"/>
    <mergeCell ref="G11:H11"/>
    <mergeCell ref="A2:K2"/>
    <mergeCell ref="C5:D5"/>
    <mergeCell ref="C6:D6"/>
    <mergeCell ref="G5:H5"/>
    <mergeCell ref="G6:H6"/>
    <mergeCell ref="G4:K4"/>
    <mergeCell ref="A4:E4"/>
    <mergeCell ref="C7:D7"/>
    <mergeCell ref="B8:E8"/>
    <mergeCell ref="G9:H9"/>
  </mergeCells>
  <phoneticPr fontId="4" type="noConversion"/>
  <conditionalFormatting sqref="K14:K40">
    <cfRule type="cellIs" dxfId="21" priority="1" operator="equal">
      <formula>0</formula>
    </cfRule>
  </conditionalFormatting>
  <hyperlinks>
    <hyperlink ref="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 xml:space="preserve">&amp;L&amp;"Trebuchet MS,Regular"&amp;8NORTHERN POWERGRID (YORKSHIRE) PLC&amp;C&amp;"Arial,Regular"&amp;8Page &amp;P+36 of 54&amp;R&amp;"Arial,Regular"&amp;8DECEMBER 2015 - FINAL V2.0 </oddFooter>
    <firstFooter xml:space="preserve">&amp;L&amp;"Trebuchet MS,Regular"&amp;8NORTHERN POWERGRID (YORKSHIRE) PLC&amp;C&amp;"Arial,Regular"&amp;8Page &amp;P+36 of 54&amp;R&amp;"Arial,Regular"&amp;8DECEMBER 2015 - FINAL V2.0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46"/>
  <sheetViews>
    <sheetView zoomScaleNormal="100" zoomScaleSheetLayoutView="100" workbookViewId="0">
      <selection activeCell="I88" sqref="I88"/>
    </sheetView>
  </sheetViews>
  <sheetFormatPr defaultRowHeight="12.75" x14ac:dyDescent="0.2"/>
  <cols>
    <col min="1" max="1" width="14.5703125" style="67" customWidth="1"/>
    <col min="2" max="2" width="7.28515625" style="67" customWidth="1"/>
    <col min="3" max="3" width="17.140625" style="67" customWidth="1"/>
    <col min="4" max="4" width="14.7109375" style="73" customWidth="1"/>
    <col min="5" max="5" width="7.140625" style="73" customWidth="1"/>
    <col min="6" max="6" width="17.28515625" style="73" customWidth="1"/>
    <col min="7" max="7" width="50.7109375" style="73" customWidth="1"/>
    <col min="8" max="8" width="14.7109375" style="73" customWidth="1"/>
    <col min="9" max="9" width="14.7109375" style="74" customWidth="1"/>
    <col min="10" max="11" width="14.7109375" style="75" customWidth="1"/>
    <col min="12" max="15" width="14.7109375" style="67" customWidth="1"/>
    <col min="16" max="16" width="15.5703125" style="67" customWidth="1"/>
    <col min="17" max="16384" width="9.140625" style="67"/>
  </cols>
  <sheetData>
    <row r="1" spans="1:15" ht="12.75" customHeight="1" x14ac:dyDescent="0.2">
      <c r="A1" s="65" t="s">
        <v>88</v>
      </c>
      <c r="B1" s="65"/>
      <c r="C1" s="258" t="s">
        <v>691</v>
      </c>
      <c r="D1" s="258"/>
      <c r="E1" s="66"/>
      <c r="F1" s="257" t="s">
        <v>203</v>
      </c>
      <c r="G1" s="257"/>
      <c r="H1" s="257"/>
      <c r="I1" s="257"/>
      <c r="J1" s="257"/>
      <c r="K1" s="257"/>
      <c r="L1" s="257"/>
      <c r="M1" s="257"/>
      <c r="N1" s="257"/>
      <c r="O1" s="257"/>
    </row>
    <row r="2" spans="1:15" s="68" customFormat="1" ht="18" x14ac:dyDescent="0.2">
      <c r="A2" s="243" t="str">
        <f>Overview!B4&amp; " - Effective from "&amp;Overview!D4&amp;" - "&amp;Overview!E4&amp;" EDCM charges"</f>
        <v>Northern Powergrid (Yorkshire) plc - Effective from 1 April 2017 - Final EDCM charges</v>
      </c>
      <c r="B2" s="243"/>
      <c r="C2" s="243"/>
      <c r="D2" s="243"/>
      <c r="E2" s="243"/>
      <c r="F2" s="243"/>
      <c r="G2" s="243"/>
      <c r="H2" s="243"/>
      <c r="I2" s="243"/>
      <c r="J2" s="243"/>
      <c r="K2" s="243"/>
      <c r="L2" s="243"/>
      <c r="M2" s="243"/>
      <c r="N2" s="243"/>
      <c r="O2" s="243"/>
    </row>
    <row r="3" spans="1:15" s="99" customFormat="1" ht="18" x14ac:dyDescent="0.2">
      <c r="A3" s="96"/>
      <c r="B3" s="96"/>
      <c r="C3" s="96"/>
      <c r="D3" s="96"/>
      <c r="E3" s="96"/>
      <c r="F3" s="96"/>
      <c r="G3" s="96"/>
      <c r="H3" s="96"/>
      <c r="I3" s="96"/>
      <c r="J3" s="96"/>
      <c r="K3" s="96"/>
      <c r="L3" s="96"/>
      <c r="M3" s="96"/>
      <c r="N3" s="96"/>
      <c r="O3" s="96"/>
    </row>
    <row r="4" spans="1:15" s="99" customFormat="1" ht="18" x14ac:dyDescent="0.2">
      <c r="A4" s="243" t="s">
        <v>541</v>
      </c>
      <c r="B4" s="243"/>
      <c r="C4" s="243"/>
      <c r="D4" s="243"/>
      <c r="E4" s="243"/>
      <c r="F4" s="243"/>
      <c r="G4" s="96"/>
      <c r="H4" s="96"/>
      <c r="I4" s="96"/>
      <c r="J4" s="96"/>
      <c r="K4" s="96"/>
      <c r="L4" s="96"/>
      <c r="M4" s="96"/>
      <c r="N4" s="96"/>
      <c r="O4" s="96"/>
    </row>
    <row r="5" spans="1:15" s="99" customFormat="1" ht="18" x14ac:dyDescent="0.2">
      <c r="A5" s="259" t="s">
        <v>81</v>
      </c>
      <c r="B5" s="260"/>
      <c r="C5" s="260"/>
      <c r="D5" s="256" t="s">
        <v>536</v>
      </c>
      <c r="E5" s="256"/>
      <c r="F5" s="256"/>
      <c r="G5" s="96"/>
      <c r="H5" s="96"/>
      <c r="I5" s="96"/>
      <c r="J5" s="96"/>
      <c r="K5" s="96"/>
      <c r="L5" s="96"/>
      <c r="M5" s="96"/>
      <c r="N5" s="96"/>
      <c r="O5" s="96"/>
    </row>
    <row r="6" spans="1:15" s="99" customFormat="1" ht="41.25" customHeight="1" x14ac:dyDescent="0.2">
      <c r="A6" s="254" t="s">
        <v>535</v>
      </c>
      <c r="B6" s="254"/>
      <c r="C6" s="254"/>
      <c r="D6" s="246" t="s">
        <v>750</v>
      </c>
      <c r="E6" s="246"/>
      <c r="F6" s="246"/>
      <c r="G6" s="96"/>
      <c r="H6" s="96"/>
      <c r="I6" s="96"/>
      <c r="J6" s="96"/>
      <c r="K6" s="96"/>
      <c r="L6" s="96"/>
      <c r="M6" s="96"/>
      <c r="N6" s="96"/>
      <c r="O6" s="96"/>
    </row>
    <row r="7" spans="1:15" s="99" customFormat="1" ht="18" x14ac:dyDescent="0.2">
      <c r="A7" s="254" t="s">
        <v>82</v>
      </c>
      <c r="B7" s="254"/>
      <c r="C7" s="254"/>
      <c r="D7" s="246" t="s">
        <v>83</v>
      </c>
      <c r="E7" s="246"/>
      <c r="F7" s="246"/>
      <c r="G7" s="96"/>
      <c r="H7" s="96"/>
      <c r="I7" s="96"/>
      <c r="J7" s="96"/>
      <c r="K7" s="96"/>
      <c r="L7" s="96"/>
      <c r="M7" s="96"/>
      <c r="N7" s="96"/>
      <c r="O7" s="96"/>
    </row>
    <row r="8" spans="1:15" s="99" customFormat="1" ht="18" x14ac:dyDescent="0.2">
      <c r="A8" s="96"/>
      <c r="B8" s="96"/>
      <c r="C8" s="96"/>
      <c r="D8" s="96"/>
      <c r="E8" s="96"/>
      <c r="F8" s="96"/>
      <c r="G8" s="96"/>
      <c r="H8" s="96"/>
      <c r="I8" s="96"/>
      <c r="J8" s="96"/>
      <c r="K8" s="96"/>
      <c r="L8" s="96"/>
      <c r="M8" s="96"/>
      <c r="N8" s="96"/>
      <c r="O8" s="96"/>
    </row>
    <row r="9" spans="1:15" ht="63" customHeight="1" x14ac:dyDescent="0.2">
      <c r="A9" s="69" t="s">
        <v>526</v>
      </c>
      <c r="B9" s="70" t="s">
        <v>491</v>
      </c>
      <c r="C9" s="69" t="s">
        <v>492</v>
      </c>
      <c r="D9" s="69" t="s">
        <v>528</v>
      </c>
      <c r="E9" s="70" t="s">
        <v>491</v>
      </c>
      <c r="F9" s="69" t="s">
        <v>493</v>
      </c>
      <c r="G9" s="71" t="s">
        <v>202</v>
      </c>
      <c r="H9" s="72" t="s">
        <v>678</v>
      </c>
      <c r="I9" s="71" t="s">
        <v>529</v>
      </c>
      <c r="J9" s="71" t="s">
        <v>674</v>
      </c>
      <c r="K9" s="71" t="s">
        <v>759</v>
      </c>
      <c r="L9" s="72" t="s">
        <v>679</v>
      </c>
      <c r="M9" s="71" t="s">
        <v>530</v>
      </c>
      <c r="N9" s="71" t="s">
        <v>675</v>
      </c>
      <c r="O9" s="71" t="s">
        <v>760</v>
      </c>
    </row>
    <row r="10" spans="1:15" ht="25.5" x14ac:dyDescent="0.2">
      <c r="A10" s="181">
        <f t="shared" ref="A10:A65" si="0">IF(B10=0,"",B10)</f>
        <v>750</v>
      </c>
      <c r="B10" s="182">
        <v>750</v>
      </c>
      <c r="C10" s="183" t="s">
        <v>962</v>
      </c>
      <c r="D10" s="181" t="str">
        <f t="shared" ref="D10:D65" si="1">IF(E10=0,"",E10)</f>
        <v/>
      </c>
      <c r="E10" s="201">
        <v>0</v>
      </c>
      <c r="F10" s="183" t="s">
        <v>963</v>
      </c>
      <c r="G10" s="184" t="s">
        <v>827</v>
      </c>
      <c r="H10" s="185">
        <v>0.57199999999999995</v>
      </c>
      <c r="I10" s="186">
        <v>0</v>
      </c>
      <c r="J10" s="186">
        <v>7.98</v>
      </c>
      <c r="K10" s="186">
        <v>7.98</v>
      </c>
      <c r="L10" s="202">
        <v>0</v>
      </c>
      <c r="M10" s="187">
        <v>0</v>
      </c>
      <c r="N10" s="187">
        <v>0</v>
      </c>
      <c r="O10" s="187">
        <v>0</v>
      </c>
    </row>
    <row r="11" spans="1:15" ht="76.5" x14ac:dyDescent="0.2">
      <c r="A11" s="181">
        <f t="shared" si="0"/>
        <v>751</v>
      </c>
      <c r="B11" s="182">
        <v>751</v>
      </c>
      <c r="C11" s="183" t="s">
        <v>964</v>
      </c>
      <c r="D11" s="181" t="str">
        <f t="shared" si="1"/>
        <v/>
      </c>
      <c r="E11" s="201">
        <v>0</v>
      </c>
      <c r="F11" s="183" t="s">
        <v>963</v>
      </c>
      <c r="G11" s="184" t="s">
        <v>828</v>
      </c>
      <c r="H11" s="185">
        <v>0.04</v>
      </c>
      <c r="I11" s="186">
        <v>3347.81</v>
      </c>
      <c r="J11" s="186">
        <v>2.04</v>
      </c>
      <c r="K11" s="186">
        <v>2.04</v>
      </c>
      <c r="L11" s="202">
        <v>0</v>
      </c>
      <c r="M11" s="187">
        <v>0</v>
      </c>
      <c r="N11" s="187">
        <v>0</v>
      </c>
      <c r="O11" s="187">
        <v>0</v>
      </c>
    </row>
    <row r="12" spans="1:15" x14ac:dyDescent="0.2">
      <c r="A12" s="181">
        <f t="shared" si="0"/>
        <v>753</v>
      </c>
      <c r="B12" s="182">
        <v>753</v>
      </c>
      <c r="C12" s="183" t="s">
        <v>965</v>
      </c>
      <c r="D12" s="181">
        <f t="shared" si="1"/>
        <v>90</v>
      </c>
      <c r="E12" s="201">
        <v>90</v>
      </c>
      <c r="F12" s="183" t="s">
        <v>966</v>
      </c>
      <c r="G12" s="184" t="s">
        <v>829</v>
      </c>
      <c r="H12" s="185">
        <v>0.84099999999999997</v>
      </c>
      <c r="I12" s="186">
        <v>4114.53</v>
      </c>
      <c r="J12" s="186">
        <v>2.8</v>
      </c>
      <c r="K12" s="186">
        <v>2.8</v>
      </c>
      <c r="L12" s="202">
        <v>0</v>
      </c>
      <c r="M12" s="187">
        <v>68.58</v>
      </c>
      <c r="N12" s="187">
        <v>0.05</v>
      </c>
      <c r="O12" s="187">
        <v>0.05</v>
      </c>
    </row>
    <row r="13" spans="1:15" ht="25.5" x14ac:dyDescent="0.2">
      <c r="A13" s="181">
        <f t="shared" si="0"/>
        <v>754</v>
      </c>
      <c r="B13" s="182">
        <v>754</v>
      </c>
      <c r="C13" s="183" t="s">
        <v>967</v>
      </c>
      <c r="D13" s="181">
        <f t="shared" si="1"/>
        <v>82</v>
      </c>
      <c r="E13" s="201">
        <v>82</v>
      </c>
      <c r="F13" s="183" t="s">
        <v>968</v>
      </c>
      <c r="G13" s="184" t="s">
        <v>830</v>
      </c>
      <c r="H13" s="185">
        <v>0.34</v>
      </c>
      <c r="I13" s="186">
        <v>4420.6499999999996</v>
      </c>
      <c r="J13" s="186">
        <v>1.8</v>
      </c>
      <c r="K13" s="186">
        <v>1.8</v>
      </c>
      <c r="L13" s="202">
        <v>0</v>
      </c>
      <c r="M13" s="187">
        <v>221.03</v>
      </c>
      <c r="N13" s="187">
        <v>0.05</v>
      </c>
      <c r="O13" s="187">
        <v>0.05</v>
      </c>
    </row>
    <row r="14" spans="1:15" x14ac:dyDescent="0.2">
      <c r="A14" s="181">
        <f t="shared" si="0"/>
        <v>755</v>
      </c>
      <c r="B14" s="182">
        <v>755</v>
      </c>
      <c r="C14" s="183" t="s">
        <v>969</v>
      </c>
      <c r="D14" s="181">
        <f t="shared" si="1"/>
        <v>76</v>
      </c>
      <c r="E14" s="201">
        <v>76</v>
      </c>
      <c r="F14" s="183" t="s">
        <v>970</v>
      </c>
      <c r="G14" s="184" t="s">
        <v>831</v>
      </c>
      <c r="H14" s="185">
        <v>9.8000000000000004E-2</v>
      </c>
      <c r="I14" s="186">
        <v>1901.41</v>
      </c>
      <c r="J14" s="186">
        <v>2.09</v>
      </c>
      <c r="K14" s="186">
        <v>2.09</v>
      </c>
      <c r="L14" s="202">
        <v>0</v>
      </c>
      <c r="M14" s="187">
        <v>190.14</v>
      </c>
      <c r="N14" s="187">
        <v>0.05</v>
      </c>
      <c r="O14" s="187">
        <v>0.05</v>
      </c>
    </row>
    <row r="15" spans="1:15" x14ac:dyDescent="0.2">
      <c r="A15" s="181">
        <f t="shared" si="0"/>
        <v>756</v>
      </c>
      <c r="B15" s="182">
        <v>756</v>
      </c>
      <c r="C15" s="183" t="s">
        <v>971</v>
      </c>
      <c r="D15" s="181">
        <f t="shared" si="1"/>
        <v>75</v>
      </c>
      <c r="E15" s="201">
        <v>75</v>
      </c>
      <c r="F15" s="183" t="s">
        <v>972</v>
      </c>
      <c r="G15" s="184" t="s">
        <v>832</v>
      </c>
      <c r="H15" s="185">
        <v>1.4999999999999999E-2</v>
      </c>
      <c r="I15" s="186">
        <v>3891.26</v>
      </c>
      <c r="J15" s="186">
        <v>1.46</v>
      </c>
      <c r="K15" s="186">
        <v>1.46</v>
      </c>
      <c r="L15" s="202">
        <v>0</v>
      </c>
      <c r="M15" s="187">
        <v>291.83999999999997</v>
      </c>
      <c r="N15" s="187">
        <v>0.05</v>
      </c>
      <c r="O15" s="187">
        <v>0.05</v>
      </c>
    </row>
    <row r="16" spans="1:15" x14ac:dyDescent="0.2">
      <c r="A16" s="181">
        <f t="shared" si="0"/>
        <v>757</v>
      </c>
      <c r="B16" s="182">
        <v>757</v>
      </c>
      <c r="C16" s="183" t="s">
        <v>973</v>
      </c>
      <c r="D16" s="181">
        <f t="shared" si="1"/>
        <v>95</v>
      </c>
      <c r="E16" s="201">
        <v>95</v>
      </c>
      <c r="F16" s="183" t="s">
        <v>974</v>
      </c>
      <c r="G16" s="184" t="s">
        <v>833</v>
      </c>
      <c r="H16" s="185">
        <v>0</v>
      </c>
      <c r="I16" s="186">
        <v>603.26</v>
      </c>
      <c r="J16" s="186">
        <v>1.1299999999999999</v>
      </c>
      <c r="K16" s="186">
        <v>1.1299999999999999</v>
      </c>
      <c r="L16" s="202">
        <v>-1.4999999999999999E-2</v>
      </c>
      <c r="M16" s="187">
        <v>1269.99</v>
      </c>
      <c r="N16" s="187">
        <v>0.05</v>
      </c>
      <c r="O16" s="187">
        <v>0.05</v>
      </c>
    </row>
    <row r="17" spans="1:15" x14ac:dyDescent="0.2">
      <c r="A17" s="181">
        <f t="shared" si="0"/>
        <v>758</v>
      </c>
      <c r="B17" s="182">
        <v>758</v>
      </c>
      <c r="C17" s="183" t="s">
        <v>975</v>
      </c>
      <c r="D17" s="181" t="str">
        <f t="shared" si="1"/>
        <v/>
      </c>
      <c r="E17" s="201">
        <v>0</v>
      </c>
      <c r="F17" s="183" t="s">
        <v>963</v>
      </c>
      <c r="G17" s="184" t="s">
        <v>834</v>
      </c>
      <c r="H17" s="185">
        <v>0</v>
      </c>
      <c r="I17" s="186">
        <v>4448.67</v>
      </c>
      <c r="J17" s="186">
        <v>0.75</v>
      </c>
      <c r="K17" s="186">
        <v>0.75</v>
      </c>
      <c r="L17" s="202">
        <v>0</v>
      </c>
      <c r="M17" s="187">
        <v>0</v>
      </c>
      <c r="N17" s="187">
        <v>0</v>
      </c>
      <c r="O17" s="187">
        <v>0</v>
      </c>
    </row>
    <row r="18" spans="1:15" x14ac:dyDescent="0.2">
      <c r="A18" s="181">
        <f t="shared" si="0"/>
        <v>759</v>
      </c>
      <c r="B18" s="182">
        <v>759</v>
      </c>
      <c r="C18" s="183" t="s">
        <v>976</v>
      </c>
      <c r="D18" s="181" t="str">
        <f t="shared" si="1"/>
        <v/>
      </c>
      <c r="E18" s="201">
        <v>0</v>
      </c>
      <c r="F18" s="183" t="s">
        <v>963</v>
      </c>
      <c r="G18" s="184" t="s">
        <v>835</v>
      </c>
      <c r="H18" s="185">
        <v>3.7999999999999999E-2</v>
      </c>
      <c r="I18" s="186">
        <v>8643.8799999999992</v>
      </c>
      <c r="J18" s="186">
        <v>2.06</v>
      </c>
      <c r="K18" s="186">
        <v>2.06</v>
      </c>
      <c r="L18" s="202">
        <v>0</v>
      </c>
      <c r="M18" s="187">
        <v>0</v>
      </c>
      <c r="N18" s="187">
        <v>0</v>
      </c>
      <c r="O18" s="187">
        <v>0</v>
      </c>
    </row>
    <row r="19" spans="1:15" ht="25.5" x14ac:dyDescent="0.2">
      <c r="A19" s="181">
        <f t="shared" si="0"/>
        <v>760</v>
      </c>
      <c r="B19" s="182">
        <v>760</v>
      </c>
      <c r="C19" s="183" t="s">
        <v>977</v>
      </c>
      <c r="D19" s="181">
        <f t="shared" si="1"/>
        <v>60</v>
      </c>
      <c r="E19" s="201">
        <v>60</v>
      </c>
      <c r="F19" s="183" t="s">
        <v>978</v>
      </c>
      <c r="G19" s="184" t="s">
        <v>836</v>
      </c>
      <c r="H19" s="185">
        <v>0</v>
      </c>
      <c r="I19" s="186">
        <v>781.61</v>
      </c>
      <c r="J19" s="186">
        <v>1.27</v>
      </c>
      <c r="K19" s="186">
        <v>1.27</v>
      </c>
      <c r="L19" s="202">
        <v>0</v>
      </c>
      <c r="M19" s="187">
        <v>0</v>
      </c>
      <c r="N19" s="187">
        <v>0</v>
      </c>
      <c r="O19" s="187">
        <v>0</v>
      </c>
    </row>
    <row r="20" spans="1:15" ht="25.5" x14ac:dyDescent="0.2">
      <c r="A20" s="181">
        <f t="shared" si="0"/>
        <v>761</v>
      </c>
      <c r="B20" s="182">
        <v>761</v>
      </c>
      <c r="C20" s="183" t="s">
        <v>979</v>
      </c>
      <c r="D20" s="181" t="str">
        <f t="shared" si="1"/>
        <v/>
      </c>
      <c r="E20" s="201">
        <v>0</v>
      </c>
      <c r="F20" s="183" t="s">
        <v>963</v>
      </c>
      <c r="G20" s="184" t="s">
        <v>837</v>
      </c>
      <c r="H20" s="185">
        <v>3.0000000000000001E-3</v>
      </c>
      <c r="I20" s="186">
        <v>270.89999999999998</v>
      </c>
      <c r="J20" s="186">
        <v>0.9</v>
      </c>
      <c r="K20" s="186">
        <v>0.9</v>
      </c>
      <c r="L20" s="202">
        <v>0</v>
      </c>
      <c r="M20" s="187">
        <v>0</v>
      </c>
      <c r="N20" s="187">
        <v>0</v>
      </c>
      <c r="O20" s="187">
        <v>0</v>
      </c>
    </row>
    <row r="21" spans="1:15" x14ac:dyDescent="0.2">
      <c r="A21" s="181">
        <f t="shared" si="0"/>
        <v>762</v>
      </c>
      <c r="B21" s="182">
        <v>762</v>
      </c>
      <c r="C21" s="183" t="s">
        <v>980</v>
      </c>
      <c r="D21" s="181">
        <f t="shared" si="1"/>
        <v>62</v>
      </c>
      <c r="E21" s="201">
        <v>62</v>
      </c>
      <c r="F21" s="183" t="s">
        <v>981</v>
      </c>
      <c r="G21" s="184" t="s">
        <v>838</v>
      </c>
      <c r="H21" s="185">
        <v>0</v>
      </c>
      <c r="I21" s="186">
        <v>22.32</v>
      </c>
      <c r="J21" s="186">
        <v>1.44</v>
      </c>
      <c r="K21" s="186">
        <v>1.44</v>
      </c>
      <c r="L21" s="202">
        <v>0</v>
      </c>
      <c r="M21" s="187">
        <v>0</v>
      </c>
      <c r="N21" s="187">
        <v>0</v>
      </c>
      <c r="O21" s="187">
        <v>0</v>
      </c>
    </row>
    <row r="22" spans="1:15" ht="25.5" x14ac:dyDescent="0.2">
      <c r="A22" s="181">
        <f t="shared" si="0"/>
        <v>763</v>
      </c>
      <c r="B22" s="182">
        <v>763</v>
      </c>
      <c r="C22" s="183" t="s">
        <v>982</v>
      </c>
      <c r="D22" s="181">
        <f t="shared" si="1"/>
        <v>80</v>
      </c>
      <c r="E22" s="201">
        <v>80</v>
      </c>
      <c r="F22" s="183" t="s">
        <v>983</v>
      </c>
      <c r="G22" s="184" t="s">
        <v>839</v>
      </c>
      <c r="H22" s="185">
        <v>1.7999999999999999E-2</v>
      </c>
      <c r="I22" s="186">
        <v>116.57</v>
      </c>
      <c r="J22" s="186">
        <v>0.93</v>
      </c>
      <c r="K22" s="186">
        <v>0.93</v>
      </c>
      <c r="L22" s="202">
        <v>0</v>
      </c>
      <c r="M22" s="187">
        <v>0</v>
      </c>
      <c r="N22" s="187">
        <v>0</v>
      </c>
      <c r="O22" s="187">
        <v>0</v>
      </c>
    </row>
    <row r="23" spans="1:15" ht="38.25" x14ac:dyDescent="0.2">
      <c r="A23" s="181">
        <f t="shared" si="0"/>
        <v>764</v>
      </c>
      <c r="B23" s="182">
        <v>764</v>
      </c>
      <c r="C23" s="183" t="s">
        <v>984</v>
      </c>
      <c r="D23" s="181" t="str">
        <f t="shared" si="1"/>
        <v/>
      </c>
      <c r="E23" s="201">
        <v>0</v>
      </c>
      <c r="F23" s="183" t="s">
        <v>963</v>
      </c>
      <c r="G23" s="184" t="s">
        <v>840</v>
      </c>
      <c r="H23" s="185">
        <v>1.6E-2</v>
      </c>
      <c r="I23" s="186">
        <v>2852.37</v>
      </c>
      <c r="J23" s="186">
        <v>0.8</v>
      </c>
      <c r="K23" s="186">
        <v>0.8</v>
      </c>
      <c r="L23" s="202">
        <v>0</v>
      </c>
      <c r="M23" s="187">
        <v>0</v>
      </c>
      <c r="N23" s="187">
        <v>0</v>
      </c>
      <c r="O23" s="187">
        <v>0</v>
      </c>
    </row>
    <row r="24" spans="1:15" ht="38.25" x14ac:dyDescent="0.2">
      <c r="A24" s="181">
        <f t="shared" si="0"/>
        <v>765</v>
      </c>
      <c r="B24" s="182">
        <v>765</v>
      </c>
      <c r="C24" s="183" t="s">
        <v>985</v>
      </c>
      <c r="D24" s="181" t="str">
        <f t="shared" si="1"/>
        <v/>
      </c>
      <c r="E24" s="201">
        <v>0</v>
      </c>
      <c r="F24" s="183" t="s">
        <v>963</v>
      </c>
      <c r="G24" s="184" t="s">
        <v>841</v>
      </c>
      <c r="H24" s="185">
        <v>0.81899999999999995</v>
      </c>
      <c r="I24" s="186">
        <v>2888.98</v>
      </c>
      <c r="J24" s="186">
        <v>2.11</v>
      </c>
      <c r="K24" s="186">
        <v>2.11</v>
      </c>
      <c r="L24" s="202">
        <v>0</v>
      </c>
      <c r="M24" s="187">
        <v>0</v>
      </c>
      <c r="N24" s="187">
        <v>0</v>
      </c>
      <c r="O24" s="187">
        <v>0</v>
      </c>
    </row>
    <row r="25" spans="1:15" ht="25.5" x14ac:dyDescent="0.2">
      <c r="A25" s="181">
        <f t="shared" si="0"/>
        <v>766</v>
      </c>
      <c r="B25" s="182">
        <v>766</v>
      </c>
      <c r="C25" s="183" t="s">
        <v>986</v>
      </c>
      <c r="D25" s="181">
        <f t="shared" si="1"/>
        <v>66</v>
      </c>
      <c r="E25" s="201">
        <v>66</v>
      </c>
      <c r="F25" s="183" t="s">
        <v>987</v>
      </c>
      <c r="G25" s="184" t="s">
        <v>842</v>
      </c>
      <c r="H25" s="185">
        <v>0</v>
      </c>
      <c r="I25" s="186">
        <v>66.849999999999994</v>
      </c>
      <c r="J25" s="186">
        <v>1.1200000000000001</v>
      </c>
      <c r="K25" s="186">
        <v>1.1200000000000001</v>
      </c>
      <c r="L25" s="202">
        <v>0</v>
      </c>
      <c r="M25" s="187">
        <v>0</v>
      </c>
      <c r="N25" s="187">
        <v>0</v>
      </c>
      <c r="O25" s="187">
        <v>0</v>
      </c>
    </row>
    <row r="26" spans="1:15" x14ac:dyDescent="0.2">
      <c r="A26" s="181">
        <f t="shared" si="0"/>
        <v>767</v>
      </c>
      <c r="B26" s="182">
        <v>767</v>
      </c>
      <c r="C26" s="183" t="s">
        <v>988</v>
      </c>
      <c r="D26" s="181">
        <f t="shared" si="1"/>
        <v>67</v>
      </c>
      <c r="E26" s="201">
        <v>67</v>
      </c>
      <c r="F26" s="183" t="s">
        <v>989</v>
      </c>
      <c r="G26" s="184" t="s">
        <v>843</v>
      </c>
      <c r="H26" s="185">
        <v>0</v>
      </c>
      <c r="I26" s="186">
        <v>100.46</v>
      </c>
      <c r="J26" s="186">
        <v>1.1000000000000001</v>
      </c>
      <c r="K26" s="186">
        <v>1.1000000000000001</v>
      </c>
      <c r="L26" s="202">
        <v>0</v>
      </c>
      <c r="M26" s="187">
        <v>0</v>
      </c>
      <c r="N26" s="187">
        <v>0</v>
      </c>
      <c r="O26" s="187">
        <v>0</v>
      </c>
    </row>
    <row r="27" spans="1:15" x14ac:dyDescent="0.2">
      <c r="A27" s="181">
        <f t="shared" si="0"/>
        <v>769</v>
      </c>
      <c r="B27" s="182">
        <v>769</v>
      </c>
      <c r="C27" s="183" t="s">
        <v>990</v>
      </c>
      <c r="D27" s="181" t="str">
        <f t="shared" si="1"/>
        <v/>
      </c>
      <c r="E27" s="201">
        <v>0</v>
      </c>
      <c r="F27" s="183" t="s">
        <v>963</v>
      </c>
      <c r="G27" s="184" t="s">
        <v>844</v>
      </c>
      <c r="H27" s="185">
        <v>0</v>
      </c>
      <c r="I27" s="186">
        <v>4448.67</v>
      </c>
      <c r="J27" s="186">
        <v>2.0299999999999998</v>
      </c>
      <c r="K27" s="186">
        <v>2.0299999999999998</v>
      </c>
      <c r="L27" s="202">
        <v>0</v>
      </c>
      <c r="M27" s="187">
        <v>0</v>
      </c>
      <c r="N27" s="187">
        <v>0</v>
      </c>
      <c r="O27" s="187">
        <v>0</v>
      </c>
    </row>
    <row r="28" spans="1:15" x14ac:dyDescent="0.2">
      <c r="A28" s="181">
        <f t="shared" si="0"/>
        <v>770</v>
      </c>
      <c r="B28" s="182">
        <v>770</v>
      </c>
      <c r="C28" s="183" t="s">
        <v>991</v>
      </c>
      <c r="D28" s="181" t="str">
        <f t="shared" si="1"/>
        <v/>
      </c>
      <c r="E28" s="201">
        <v>0</v>
      </c>
      <c r="F28" s="183" t="s">
        <v>963</v>
      </c>
      <c r="G28" s="184" t="s">
        <v>845</v>
      </c>
      <c r="H28" s="185">
        <v>0</v>
      </c>
      <c r="I28" s="186">
        <v>4448.67</v>
      </c>
      <c r="J28" s="186">
        <v>2.4300000000000002</v>
      </c>
      <c r="K28" s="186">
        <v>2.4300000000000002</v>
      </c>
      <c r="L28" s="202">
        <v>0</v>
      </c>
      <c r="M28" s="187">
        <v>0</v>
      </c>
      <c r="N28" s="187">
        <v>0</v>
      </c>
      <c r="O28" s="187">
        <v>0</v>
      </c>
    </row>
    <row r="29" spans="1:15" x14ac:dyDescent="0.2">
      <c r="A29" s="181">
        <f t="shared" si="0"/>
        <v>771</v>
      </c>
      <c r="B29" s="182">
        <v>771</v>
      </c>
      <c r="C29" s="183" t="s">
        <v>992</v>
      </c>
      <c r="D29" s="181">
        <f t="shared" si="1"/>
        <v>92</v>
      </c>
      <c r="E29" s="201">
        <v>92</v>
      </c>
      <c r="F29" s="183" t="s">
        <v>993</v>
      </c>
      <c r="G29" s="184" t="s">
        <v>846</v>
      </c>
      <c r="H29" s="185">
        <v>0</v>
      </c>
      <c r="I29" s="186">
        <v>1069.9100000000001</v>
      </c>
      <c r="J29" s="186">
        <v>0.77</v>
      </c>
      <c r="K29" s="186">
        <v>0.77</v>
      </c>
      <c r="L29" s="202">
        <v>0</v>
      </c>
      <c r="M29" s="187">
        <v>3378.77</v>
      </c>
      <c r="N29" s="187">
        <v>0.05</v>
      </c>
      <c r="O29" s="187">
        <v>0.05</v>
      </c>
    </row>
    <row r="30" spans="1:15" x14ac:dyDescent="0.2">
      <c r="A30" s="181">
        <f t="shared" si="0"/>
        <v>772</v>
      </c>
      <c r="B30" s="182">
        <v>772</v>
      </c>
      <c r="C30" s="183" t="s">
        <v>994</v>
      </c>
      <c r="D30" s="181" t="str">
        <f t="shared" si="1"/>
        <v/>
      </c>
      <c r="E30" s="201">
        <v>0</v>
      </c>
      <c r="F30" s="183" t="s">
        <v>963</v>
      </c>
      <c r="G30" s="184" t="s">
        <v>847</v>
      </c>
      <c r="H30" s="185">
        <v>0</v>
      </c>
      <c r="I30" s="186">
        <v>4448.67</v>
      </c>
      <c r="J30" s="186">
        <v>2.04</v>
      </c>
      <c r="K30" s="186">
        <v>2.04</v>
      </c>
      <c r="L30" s="202">
        <v>0</v>
      </c>
      <c r="M30" s="187">
        <v>0</v>
      </c>
      <c r="N30" s="187">
        <v>0</v>
      </c>
      <c r="O30" s="187">
        <v>0</v>
      </c>
    </row>
    <row r="31" spans="1:15" ht="25.5" x14ac:dyDescent="0.2">
      <c r="A31" s="181">
        <f t="shared" si="0"/>
        <v>773</v>
      </c>
      <c r="B31" s="182">
        <v>773</v>
      </c>
      <c r="C31" s="183" t="s">
        <v>995</v>
      </c>
      <c r="D31" s="181">
        <f t="shared" si="1"/>
        <v>65</v>
      </c>
      <c r="E31" s="201">
        <v>65</v>
      </c>
      <c r="F31" s="183" t="s">
        <v>996</v>
      </c>
      <c r="G31" s="184" t="s">
        <v>848</v>
      </c>
      <c r="H31" s="185">
        <v>0</v>
      </c>
      <c r="I31" s="186">
        <v>517.29</v>
      </c>
      <c r="J31" s="186">
        <v>1.0900000000000001</v>
      </c>
      <c r="K31" s="186">
        <v>1.0900000000000001</v>
      </c>
      <c r="L31" s="202">
        <v>0</v>
      </c>
      <c r="M31" s="187">
        <v>3931.39</v>
      </c>
      <c r="N31" s="187">
        <v>0.05</v>
      </c>
      <c r="O31" s="187">
        <v>0.05</v>
      </c>
    </row>
    <row r="32" spans="1:15" ht="25.5" x14ac:dyDescent="0.2">
      <c r="A32" s="181">
        <f t="shared" si="0"/>
        <v>774</v>
      </c>
      <c r="B32" s="182">
        <v>774</v>
      </c>
      <c r="C32" s="183" t="s">
        <v>997</v>
      </c>
      <c r="D32" s="181">
        <f t="shared" si="1"/>
        <v>74</v>
      </c>
      <c r="E32" s="201">
        <v>74</v>
      </c>
      <c r="F32" s="183" t="s">
        <v>998</v>
      </c>
      <c r="G32" s="184" t="s">
        <v>849</v>
      </c>
      <c r="H32" s="185">
        <v>1.073</v>
      </c>
      <c r="I32" s="186">
        <v>64.599999999999994</v>
      </c>
      <c r="J32" s="186">
        <v>1.1599999999999999</v>
      </c>
      <c r="K32" s="186">
        <v>1.1599999999999999</v>
      </c>
      <c r="L32" s="202">
        <v>0</v>
      </c>
      <c r="M32" s="187">
        <v>0</v>
      </c>
      <c r="N32" s="187">
        <v>0</v>
      </c>
      <c r="O32" s="187">
        <v>0</v>
      </c>
    </row>
    <row r="33" spans="1:15" x14ac:dyDescent="0.2">
      <c r="A33" s="181">
        <f t="shared" si="0"/>
        <v>775</v>
      </c>
      <c r="B33" s="182">
        <v>775</v>
      </c>
      <c r="C33" s="183" t="s">
        <v>999</v>
      </c>
      <c r="D33" s="181">
        <f t="shared" si="1"/>
        <v>87</v>
      </c>
      <c r="E33" s="201">
        <v>87</v>
      </c>
      <c r="F33" s="183" t="s">
        <v>1000</v>
      </c>
      <c r="G33" s="184" t="s">
        <v>850</v>
      </c>
      <c r="H33" s="185">
        <v>7.8E-2</v>
      </c>
      <c r="I33" s="186">
        <v>201.19</v>
      </c>
      <c r="J33" s="186">
        <v>0.96</v>
      </c>
      <c r="K33" s="186">
        <v>0.96</v>
      </c>
      <c r="L33" s="202">
        <v>-0.26200000000000001</v>
      </c>
      <c r="M33" s="187">
        <v>770.02</v>
      </c>
      <c r="N33" s="187">
        <v>0.05</v>
      </c>
      <c r="O33" s="187">
        <v>0.05</v>
      </c>
    </row>
    <row r="34" spans="1:15" x14ac:dyDescent="0.2">
      <c r="A34" s="181">
        <f t="shared" si="0"/>
        <v>777</v>
      </c>
      <c r="B34" s="182">
        <v>777</v>
      </c>
      <c r="C34" s="183" t="s">
        <v>1001</v>
      </c>
      <c r="D34" s="181">
        <f t="shared" si="1"/>
        <v>77</v>
      </c>
      <c r="E34" s="201">
        <v>77</v>
      </c>
      <c r="F34" s="183" t="s">
        <v>1002</v>
      </c>
      <c r="G34" s="184" t="s">
        <v>851</v>
      </c>
      <c r="H34" s="185">
        <v>0.42799999999999999</v>
      </c>
      <c r="I34" s="186">
        <v>2.58</v>
      </c>
      <c r="J34" s="186">
        <v>1.1599999999999999</v>
      </c>
      <c r="K34" s="186">
        <v>1.1599999999999999</v>
      </c>
      <c r="L34" s="202">
        <v>0</v>
      </c>
      <c r="M34" s="187">
        <v>0</v>
      </c>
      <c r="N34" s="187">
        <v>0</v>
      </c>
      <c r="O34" s="187">
        <v>0</v>
      </c>
    </row>
    <row r="35" spans="1:15" ht="25.5" x14ac:dyDescent="0.2">
      <c r="A35" s="181">
        <f t="shared" si="0"/>
        <v>778</v>
      </c>
      <c r="B35" s="182">
        <v>778</v>
      </c>
      <c r="C35" s="183" t="s">
        <v>1003</v>
      </c>
      <c r="D35" s="181">
        <f t="shared" si="1"/>
        <v>78</v>
      </c>
      <c r="E35" s="201">
        <v>78</v>
      </c>
      <c r="F35" s="183" t="s">
        <v>1004</v>
      </c>
      <c r="G35" s="184" t="s">
        <v>852</v>
      </c>
      <c r="H35" s="185">
        <v>0</v>
      </c>
      <c r="I35" s="186">
        <v>6.86</v>
      </c>
      <c r="J35" s="186">
        <v>2.1</v>
      </c>
      <c r="K35" s="186">
        <v>2.1</v>
      </c>
      <c r="L35" s="202">
        <v>0</v>
      </c>
      <c r="M35" s="187">
        <v>534.24</v>
      </c>
      <c r="N35" s="187">
        <v>0.05</v>
      </c>
      <c r="O35" s="187">
        <v>0.05</v>
      </c>
    </row>
    <row r="36" spans="1:15" x14ac:dyDescent="0.2">
      <c r="A36" s="181">
        <f t="shared" si="0"/>
        <v>780</v>
      </c>
      <c r="B36" s="182">
        <v>780</v>
      </c>
      <c r="C36" s="183" t="s">
        <v>1005</v>
      </c>
      <c r="D36" s="181" t="str">
        <f t="shared" si="1"/>
        <v/>
      </c>
      <c r="E36" s="201">
        <v>0</v>
      </c>
      <c r="F36" s="183" t="s">
        <v>963</v>
      </c>
      <c r="G36" s="184" t="s">
        <v>853</v>
      </c>
      <c r="H36" s="185">
        <v>4.0000000000000001E-3</v>
      </c>
      <c r="I36" s="186">
        <v>656.91</v>
      </c>
      <c r="J36" s="186">
        <v>0.54</v>
      </c>
      <c r="K36" s="186">
        <v>0.54</v>
      </c>
      <c r="L36" s="202">
        <v>0</v>
      </c>
      <c r="M36" s="187">
        <v>0</v>
      </c>
      <c r="N36" s="187">
        <v>0</v>
      </c>
      <c r="O36" s="187">
        <v>0</v>
      </c>
    </row>
    <row r="37" spans="1:15" x14ac:dyDescent="0.2">
      <c r="A37" s="181">
        <f t="shared" si="0"/>
        <v>781</v>
      </c>
      <c r="B37" s="182">
        <v>781</v>
      </c>
      <c r="C37" s="183" t="s">
        <v>1006</v>
      </c>
      <c r="D37" s="181">
        <f t="shared" si="1"/>
        <v>81</v>
      </c>
      <c r="E37" s="201">
        <v>81</v>
      </c>
      <c r="F37" s="183" t="s">
        <v>1007</v>
      </c>
      <c r="G37" s="184" t="s">
        <v>854</v>
      </c>
      <c r="H37" s="185">
        <v>1E-3</v>
      </c>
      <c r="I37" s="186">
        <v>63.97</v>
      </c>
      <c r="J37" s="186">
        <v>1.22</v>
      </c>
      <c r="K37" s="186">
        <v>1.22</v>
      </c>
      <c r="L37" s="202">
        <v>0</v>
      </c>
      <c r="M37" s="187">
        <v>0</v>
      </c>
      <c r="N37" s="187">
        <v>0</v>
      </c>
      <c r="O37" s="187">
        <v>0</v>
      </c>
    </row>
    <row r="38" spans="1:15" ht="25.5" x14ac:dyDescent="0.2">
      <c r="A38" s="181">
        <f t="shared" si="0"/>
        <v>782</v>
      </c>
      <c r="B38" s="182">
        <v>782</v>
      </c>
      <c r="C38" s="183" t="s">
        <v>1008</v>
      </c>
      <c r="D38" s="181" t="str">
        <f t="shared" si="1"/>
        <v/>
      </c>
      <c r="E38" s="201">
        <v>0</v>
      </c>
      <c r="F38" s="183" t="s">
        <v>963</v>
      </c>
      <c r="G38" s="184" t="s">
        <v>855</v>
      </c>
      <c r="H38" s="185">
        <v>0.61299999999999999</v>
      </c>
      <c r="I38" s="186">
        <v>270.89999999999998</v>
      </c>
      <c r="J38" s="186">
        <v>2.74</v>
      </c>
      <c r="K38" s="186">
        <v>2.74</v>
      </c>
      <c r="L38" s="202">
        <v>0</v>
      </c>
      <c r="M38" s="187">
        <v>0</v>
      </c>
      <c r="N38" s="187">
        <v>0</v>
      </c>
      <c r="O38" s="187">
        <v>0</v>
      </c>
    </row>
    <row r="39" spans="1:15" ht="25.5" x14ac:dyDescent="0.2">
      <c r="A39" s="181">
        <f t="shared" si="0"/>
        <v>783</v>
      </c>
      <c r="B39" s="182">
        <v>783</v>
      </c>
      <c r="C39" s="183" t="s">
        <v>1009</v>
      </c>
      <c r="D39" s="181">
        <f t="shared" si="1"/>
        <v>83</v>
      </c>
      <c r="E39" s="201">
        <v>83</v>
      </c>
      <c r="F39" s="183" t="s">
        <v>1010</v>
      </c>
      <c r="G39" s="184" t="s">
        <v>856</v>
      </c>
      <c r="H39" s="185">
        <v>6.2E-2</v>
      </c>
      <c r="I39" s="186">
        <v>3.27</v>
      </c>
      <c r="J39" s="186">
        <v>1.34</v>
      </c>
      <c r="K39" s="186">
        <v>1.34</v>
      </c>
      <c r="L39" s="202">
        <v>0</v>
      </c>
      <c r="M39" s="187">
        <v>0</v>
      </c>
      <c r="N39" s="187">
        <v>0</v>
      </c>
      <c r="O39" s="187">
        <v>0</v>
      </c>
    </row>
    <row r="40" spans="1:15" x14ac:dyDescent="0.2">
      <c r="A40" s="181">
        <f t="shared" si="0"/>
        <v>784</v>
      </c>
      <c r="B40" s="182">
        <v>784</v>
      </c>
      <c r="C40" s="183" t="s">
        <v>1011</v>
      </c>
      <c r="D40" s="181">
        <f t="shared" si="1"/>
        <v>84</v>
      </c>
      <c r="E40" s="201">
        <v>84</v>
      </c>
      <c r="F40" s="183" t="s">
        <v>1012</v>
      </c>
      <c r="G40" s="184" t="s">
        <v>857</v>
      </c>
      <c r="H40" s="185">
        <v>2.9000000000000001E-2</v>
      </c>
      <c r="I40" s="186">
        <v>0.4</v>
      </c>
      <c r="J40" s="186">
        <v>1.58</v>
      </c>
      <c r="K40" s="186">
        <v>1.58</v>
      </c>
      <c r="L40" s="202">
        <v>0</v>
      </c>
      <c r="M40" s="187">
        <v>0</v>
      </c>
      <c r="N40" s="187">
        <v>0</v>
      </c>
      <c r="O40" s="187">
        <v>0</v>
      </c>
    </row>
    <row r="41" spans="1:15" x14ac:dyDescent="0.2">
      <c r="A41" s="181">
        <f t="shared" si="0"/>
        <v>785</v>
      </c>
      <c r="B41" s="182">
        <v>785</v>
      </c>
      <c r="C41" s="183" t="s">
        <v>1013</v>
      </c>
      <c r="D41" s="181">
        <f t="shared" si="1"/>
        <v>85</v>
      </c>
      <c r="E41" s="201">
        <v>85</v>
      </c>
      <c r="F41" s="183" t="s">
        <v>1014</v>
      </c>
      <c r="G41" s="184" t="s">
        <v>858</v>
      </c>
      <c r="H41" s="185">
        <v>7.5999999999999998E-2</v>
      </c>
      <c r="I41" s="186">
        <v>1.1499999999999999</v>
      </c>
      <c r="J41" s="186">
        <v>1.01</v>
      </c>
      <c r="K41" s="186">
        <v>1.01</v>
      </c>
      <c r="L41" s="202">
        <v>0</v>
      </c>
      <c r="M41" s="187">
        <v>0</v>
      </c>
      <c r="N41" s="187">
        <v>0</v>
      </c>
      <c r="O41" s="187">
        <v>0</v>
      </c>
    </row>
    <row r="42" spans="1:15" ht="25.5" x14ac:dyDescent="0.2">
      <c r="A42" s="181">
        <f t="shared" si="0"/>
        <v>786</v>
      </c>
      <c r="B42" s="182">
        <v>786</v>
      </c>
      <c r="C42" s="183" t="s">
        <v>1015</v>
      </c>
      <c r="D42" s="181">
        <f t="shared" si="1"/>
        <v>86</v>
      </c>
      <c r="E42" s="201">
        <v>86</v>
      </c>
      <c r="F42" s="183" t="s">
        <v>1016</v>
      </c>
      <c r="G42" s="184" t="s">
        <v>859</v>
      </c>
      <c r="H42" s="185">
        <v>0</v>
      </c>
      <c r="I42" s="186">
        <v>0.77</v>
      </c>
      <c r="J42" s="186">
        <v>0.81</v>
      </c>
      <c r="K42" s="186">
        <v>0.81</v>
      </c>
      <c r="L42" s="202">
        <v>0</v>
      </c>
      <c r="M42" s="187">
        <v>0</v>
      </c>
      <c r="N42" s="187">
        <v>0</v>
      </c>
      <c r="O42" s="187">
        <v>0</v>
      </c>
    </row>
    <row r="43" spans="1:15" ht="25.5" x14ac:dyDescent="0.2">
      <c r="A43" s="181">
        <f t="shared" si="0"/>
        <v>787</v>
      </c>
      <c r="B43" s="182">
        <v>787</v>
      </c>
      <c r="C43" s="183" t="s">
        <v>1017</v>
      </c>
      <c r="D43" s="181" t="str">
        <f t="shared" si="1"/>
        <v/>
      </c>
      <c r="E43" s="201">
        <v>0</v>
      </c>
      <c r="F43" s="183" t="s">
        <v>963</v>
      </c>
      <c r="G43" s="184" t="s">
        <v>860</v>
      </c>
      <c r="H43" s="185">
        <v>0</v>
      </c>
      <c r="I43" s="186">
        <v>749.3</v>
      </c>
      <c r="J43" s="186">
        <v>2.36</v>
      </c>
      <c r="K43" s="186">
        <v>2.36</v>
      </c>
      <c r="L43" s="202">
        <v>0</v>
      </c>
      <c r="M43" s="187">
        <v>0</v>
      </c>
      <c r="N43" s="187">
        <v>0</v>
      </c>
      <c r="O43" s="187">
        <v>0</v>
      </c>
    </row>
    <row r="44" spans="1:15" x14ac:dyDescent="0.2">
      <c r="A44" s="181">
        <f t="shared" si="0"/>
        <v>788</v>
      </c>
      <c r="B44" s="182">
        <v>788</v>
      </c>
      <c r="C44" s="183" t="s">
        <v>1018</v>
      </c>
      <c r="D44" s="181">
        <f t="shared" si="1"/>
        <v>88</v>
      </c>
      <c r="E44" s="201">
        <v>88</v>
      </c>
      <c r="F44" s="188" t="s">
        <v>1019</v>
      </c>
      <c r="G44" s="184" t="s">
        <v>861</v>
      </c>
      <c r="H44" s="185">
        <v>0.375</v>
      </c>
      <c r="I44" s="186">
        <v>78.12</v>
      </c>
      <c r="J44" s="186">
        <v>1.49</v>
      </c>
      <c r="K44" s="186">
        <v>1.49</v>
      </c>
      <c r="L44" s="202">
        <v>-0.79700000000000004</v>
      </c>
      <c r="M44" s="187">
        <v>2083.3200000000002</v>
      </c>
      <c r="N44" s="187">
        <v>0.05</v>
      </c>
      <c r="O44" s="187">
        <v>0.05</v>
      </c>
    </row>
    <row r="45" spans="1:15" x14ac:dyDescent="0.2">
      <c r="A45" s="181">
        <f t="shared" si="0"/>
        <v>789</v>
      </c>
      <c r="B45" s="182">
        <v>789</v>
      </c>
      <c r="C45" s="183" t="s">
        <v>1020</v>
      </c>
      <c r="D45" s="181">
        <f t="shared" si="1"/>
        <v>89</v>
      </c>
      <c r="E45" s="201">
        <v>89</v>
      </c>
      <c r="F45" s="188" t="s">
        <v>1021</v>
      </c>
      <c r="G45" s="184" t="s">
        <v>862</v>
      </c>
      <c r="H45" s="185">
        <v>0</v>
      </c>
      <c r="I45" s="186">
        <v>50.14</v>
      </c>
      <c r="J45" s="186">
        <v>1.34</v>
      </c>
      <c r="K45" s="186">
        <v>1.34</v>
      </c>
      <c r="L45" s="202">
        <v>-0.20899999999999999</v>
      </c>
      <c r="M45" s="187">
        <v>2111.3000000000002</v>
      </c>
      <c r="N45" s="187">
        <v>0.05</v>
      </c>
      <c r="O45" s="187">
        <v>0.05</v>
      </c>
    </row>
    <row r="46" spans="1:15" x14ac:dyDescent="0.2">
      <c r="A46" s="181">
        <f t="shared" si="0"/>
        <v>790</v>
      </c>
      <c r="B46" s="182">
        <v>790</v>
      </c>
      <c r="C46" s="183" t="s">
        <v>1022</v>
      </c>
      <c r="D46" s="181">
        <f t="shared" si="1"/>
        <v>94</v>
      </c>
      <c r="E46" s="201">
        <v>94</v>
      </c>
      <c r="F46" s="188" t="s">
        <v>1023</v>
      </c>
      <c r="G46" s="184" t="s">
        <v>863</v>
      </c>
      <c r="H46" s="185">
        <v>3.4000000000000002E-2</v>
      </c>
      <c r="I46" s="186">
        <v>5.94</v>
      </c>
      <c r="J46" s="186">
        <v>1.33</v>
      </c>
      <c r="K46" s="186">
        <v>1.33</v>
      </c>
      <c r="L46" s="202">
        <v>0</v>
      </c>
      <c r="M46" s="187">
        <v>400.41</v>
      </c>
      <c r="N46" s="187">
        <v>0.05</v>
      </c>
      <c r="O46" s="187">
        <v>0.05</v>
      </c>
    </row>
    <row r="47" spans="1:15" x14ac:dyDescent="0.2">
      <c r="A47" s="181">
        <f t="shared" si="0"/>
        <v>791</v>
      </c>
      <c r="B47" s="182">
        <v>791</v>
      </c>
      <c r="C47" s="183" t="s">
        <v>1024</v>
      </c>
      <c r="D47" s="181">
        <f t="shared" si="1"/>
        <v>93</v>
      </c>
      <c r="E47" s="201">
        <v>93</v>
      </c>
      <c r="F47" s="188" t="s">
        <v>1025</v>
      </c>
      <c r="G47" s="184" t="s">
        <v>864</v>
      </c>
      <c r="H47" s="185">
        <v>0.06</v>
      </c>
      <c r="I47" s="186">
        <v>2.64</v>
      </c>
      <c r="J47" s="186">
        <v>1.22</v>
      </c>
      <c r="K47" s="186">
        <v>1.22</v>
      </c>
      <c r="L47" s="202">
        <v>-0.183</v>
      </c>
      <c r="M47" s="187">
        <v>132.81</v>
      </c>
      <c r="N47" s="187">
        <v>0.05</v>
      </c>
      <c r="O47" s="187">
        <v>0.05</v>
      </c>
    </row>
    <row r="48" spans="1:15" ht="38.25" x14ac:dyDescent="0.2">
      <c r="A48" s="181">
        <f t="shared" si="0"/>
        <v>793</v>
      </c>
      <c r="B48" s="182">
        <v>793</v>
      </c>
      <c r="C48" s="183" t="s">
        <v>1026</v>
      </c>
      <c r="D48" s="181">
        <f t="shared" si="1"/>
        <v>91</v>
      </c>
      <c r="E48" s="201">
        <v>91</v>
      </c>
      <c r="F48" s="183" t="s">
        <v>1027</v>
      </c>
      <c r="G48" s="184" t="s">
        <v>865</v>
      </c>
      <c r="H48" s="185">
        <v>0.13700000000000001</v>
      </c>
      <c r="I48" s="186">
        <v>61.58</v>
      </c>
      <c r="J48" s="186">
        <v>1.1299999999999999</v>
      </c>
      <c r="K48" s="186">
        <v>1.1299999999999999</v>
      </c>
      <c r="L48" s="202">
        <v>0</v>
      </c>
      <c r="M48" s="187">
        <v>1046.52</v>
      </c>
      <c r="N48" s="187">
        <v>0.05</v>
      </c>
      <c r="O48" s="187">
        <v>0.05</v>
      </c>
    </row>
    <row r="49" spans="1:15" x14ac:dyDescent="0.2">
      <c r="A49" s="181">
        <f t="shared" si="0"/>
        <v>794</v>
      </c>
      <c r="B49" s="182">
        <v>794</v>
      </c>
      <c r="C49" s="183" t="s">
        <v>1028</v>
      </c>
      <c r="D49" s="181">
        <f t="shared" si="1"/>
        <v>97</v>
      </c>
      <c r="E49" s="201">
        <v>97</v>
      </c>
      <c r="F49" s="183" t="s">
        <v>1029</v>
      </c>
      <c r="G49" s="184" t="s">
        <v>866</v>
      </c>
      <c r="H49" s="185">
        <v>0.54800000000000004</v>
      </c>
      <c r="I49" s="186">
        <v>285.19</v>
      </c>
      <c r="J49" s="186">
        <v>1.1599999999999999</v>
      </c>
      <c r="K49" s="186">
        <v>1.1599999999999999</v>
      </c>
      <c r="L49" s="202">
        <v>0</v>
      </c>
      <c r="M49" s="187">
        <v>9006.11</v>
      </c>
      <c r="N49" s="187">
        <v>0.05</v>
      </c>
      <c r="O49" s="187">
        <v>0.05</v>
      </c>
    </row>
    <row r="50" spans="1:15" ht="25.5" x14ac:dyDescent="0.2">
      <c r="A50" s="181">
        <f t="shared" si="0"/>
        <v>795</v>
      </c>
      <c r="B50" s="182">
        <v>795</v>
      </c>
      <c r="C50" s="183" t="s">
        <v>1030</v>
      </c>
      <c r="D50" s="181" t="str">
        <f t="shared" si="1"/>
        <v/>
      </c>
      <c r="E50" s="201">
        <v>0</v>
      </c>
      <c r="F50" s="183" t="s">
        <v>963</v>
      </c>
      <c r="G50" s="184" t="s">
        <v>867</v>
      </c>
      <c r="H50" s="185">
        <v>7.6999999999999999E-2</v>
      </c>
      <c r="I50" s="186">
        <v>1032.02</v>
      </c>
      <c r="J50" s="186">
        <v>1.0900000000000001</v>
      </c>
      <c r="K50" s="186">
        <v>1.0900000000000001</v>
      </c>
      <c r="L50" s="202">
        <v>0</v>
      </c>
      <c r="M50" s="187">
        <v>0</v>
      </c>
      <c r="N50" s="187">
        <v>0</v>
      </c>
      <c r="O50" s="187">
        <v>0</v>
      </c>
    </row>
    <row r="51" spans="1:15" x14ac:dyDescent="0.2">
      <c r="A51" s="181">
        <f t="shared" si="0"/>
        <v>796</v>
      </c>
      <c r="B51" s="182">
        <v>796</v>
      </c>
      <c r="C51" s="183" t="s">
        <v>1031</v>
      </c>
      <c r="D51" s="181">
        <f t="shared" si="1"/>
        <v>98</v>
      </c>
      <c r="E51" s="201">
        <v>98</v>
      </c>
      <c r="F51" s="183" t="s">
        <v>1032</v>
      </c>
      <c r="G51" s="184" t="s">
        <v>868</v>
      </c>
      <c r="H51" s="185">
        <v>0</v>
      </c>
      <c r="I51" s="186">
        <v>48.36</v>
      </c>
      <c r="J51" s="186">
        <v>0.54</v>
      </c>
      <c r="K51" s="186">
        <v>0.54</v>
      </c>
      <c r="L51" s="202">
        <v>0</v>
      </c>
      <c r="M51" s="187">
        <v>4815.74</v>
      </c>
      <c r="N51" s="187">
        <v>0.05</v>
      </c>
      <c r="O51" s="187">
        <v>0.05</v>
      </c>
    </row>
    <row r="52" spans="1:15" ht="25.5" x14ac:dyDescent="0.2">
      <c r="A52" s="181">
        <f t="shared" si="0"/>
        <v>831</v>
      </c>
      <c r="B52" s="182">
        <v>831</v>
      </c>
      <c r="C52" s="183" t="s">
        <v>1033</v>
      </c>
      <c r="D52" s="181" t="str">
        <f t="shared" si="1"/>
        <v/>
      </c>
      <c r="E52" s="201">
        <v>0</v>
      </c>
      <c r="F52" s="183" t="s">
        <v>963</v>
      </c>
      <c r="G52" s="184" t="s">
        <v>869</v>
      </c>
      <c r="H52" s="185">
        <v>3.7440000000000002</v>
      </c>
      <c r="I52" s="186">
        <v>69.56</v>
      </c>
      <c r="J52" s="186">
        <v>7.59</v>
      </c>
      <c r="K52" s="186">
        <v>7.59</v>
      </c>
      <c r="L52" s="202">
        <v>0</v>
      </c>
      <c r="M52" s="187">
        <v>0</v>
      </c>
      <c r="N52" s="187">
        <v>0</v>
      </c>
      <c r="O52" s="187">
        <v>0</v>
      </c>
    </row>
    <row r="53" spans="1:15" x14ac:dyDescent="0.2">
      <c r="A53" s="181">
        <f t="shared" si="0"/>
        <v>832</v>
      </c>
      <c r="B53" s="182">
        <v>832</v>
      </c>
      <c r="C53" s="183" t="s">
        <v>1034</v>
      </c>
      <c r="D53" s="181">
        <f t="shared" si="1"/>
        <v>73</v>
      </c>
      <c r="E53" s="201">
        <v>73</v>
      </c>
      <c r="F53" s="183" t="s">
        <v>1035</v>
      </c>
      <c r="G53" s="184" t="s">
        <v>870</v>
      </c>
      <c r="H53" s="185">
        <v>1.6120000000000001</v>
      </c>
      <c r="I53" s="186">
        <v>30.67</v>
      </c>
      <c r="J53" s="186">
        <v>3.03</v>
      </c>
      <c r="K53" s="186">
        <v>3.03</v>
      </c>
      <c r="L53" s="202">
        <v>-1.5920000000000001</v>
      </c>
      <c r="M53" s="187">
        <v>4.12</v>
      </c>
      <c r="N53" s="187">
        <v>0.05</v>
      </c>
      <c r="O53" s="187">
        <v>0.05</v>
      </c>
    </row>
    <row r="54" spans="1:15" ht="25.5" x14ac:dyDescent="0.2">
      <c r="A54" s="181">
        <f t="shared" si="0"/>
        <v>833</v>
      </c>
      <c r="B54" s="182">
        <v>833</v>
      </c>
      <c r="C54" s="183" t="s">
        <v>1036</v>
      </c>
      <c r="D54" s="181" t="str">
        <f t="shared" si="1"/>
        <v/>
      </c>
      <c r="E54" s="201">
        <v>0</v>
      </c>
      <c r="F54" s="183" t="s">
        <v>963</v>
      </c>
      <c r="G54" s="184" t="s">
        <v>871</v>
      </c>
      <c r="H54" s="185">
        <v>4.2640000000000002</v>
      </c>
      <c r="I54" s="186">
        <v>69.56</v>
      </c>
      <c r="J54" s="186">
        <v>4.13</v>
      </c>
      <c r="K54" s="186">
        <v>4.13</v>
      </c>
      <c r="L54" s="202">
        <v>0</v>
      </c>
      <c r="M54" s="187">
        <v>0</v>
      </c>
      <c r="N54" s="187">
        <v>0</v>
      </c>
      <c r="O54" s="187">
        <v>0</v>
      </c>
    </row>
    <row r="55" spans="1:15" ht="38.25" x14ac:dyDescent="0.2">
      <c r="A55" s="181">
        <f t="shared" si="0"/>
        <v>834</v>
      </c>
      <c r="B55" s="182">
        <v>834</v>
      </c>
      <c r="C55" s="183" t="s">
        <v>1037</v>
      </c>
      <c r="D55" s="181" t="str">
        <f t="shared" si="1"/>
        <v/>
      </c>
      <c r="E55" s="201">
        <v>0</v>
      </c>
      <c r="F55" s="183" t="s">
        <v>963</v>
      </c>
      <c r="G55" s="184" t="s">
        <v>872</v>
      </c>
      <c r="H55" s="185">
        <v>0</v>
      </c>
      <c r="I55" s="186">
        <v>104.35</v>
      </c>
      <c r="J55" s="186">
        <v>3.61</v>
      </c>
      <c r="K55" s="186">
        <v>3.61</v>
      </c>
      <c r="L55" s="202">
        <v>0</v>
      </c>
      <c r="M55" s="187">
        <v>0</v>
      </c>
      <c r="N55" s="187">
        <v>0</v>
      </c>
      <c r="O55" s="187">
        <v>0</v>
      </c>
    </row>
    <row r="56" spans="1:15" ht="25.5" x14ac:dyDescent="0.2">
      <c r="A56" s="181">
        <f t="shared" si="0"/>
        <v>835</v>
      </c>
      <c r="B56" s="182">
        <v>835</v>
      </c>
      <c r="C56" s="183" t="s">
        <v>1038</v>
      </c>
      <c r="D56" s="181" t="str">
        <f t="shared" si="1"/>
        <v/>
      </c>
      <c r="E56" s="201">
        <v>0</v>
      </c>
      <c r="F56" s="183" t="s">
        <v>963</v>
      </c>
      <c r="G56" s="184" t="s">
        <v>873</v>
      </c>
      <c r="H56" s="185">
        <v>0</v>
      </c>
      <c r="I56" s="186">
        <v>69.56</v>
      </c>
      <c r="J56" s="186">
        <v>8.25</v>
      </c>
      <c r="K56" s="186">
        <v>8.25</v>
      </c>
      <c r="L56" s="202">
        <v>0</v>
      </c>
      <c r="M56" s="187">
        <v>0</v>
      </c>
      <c r="N56" s="187">
        <v>0</v>
      </c>
      <c r="O56" s="187">
        <v>0</v>
      </c>
    </row>
    <row r="57" spans="1:15" ht="25.5" x14ac:dyDescent="0.2">
      <c r="A57" s="181">
        <f t="shared" si="0"/>
        <v>836</v>
      </c>
      <c r="B57" s="182">
        <v>836</v>
      </c>
      <c r="C57" s="183" t="s">
        <v>1039</v>
      </c>
      <c r="D57" s="181" t="str">
        <f t="shared" si="1"/>
        <v/>
      </c>
      <c r="E57" s="201">
        <v>0</v>
      </c>
      <c r="F57" s="183" t="s">
        <v>963</v>
      </c>
      <c r="G57" s="184" t="s">
        <v>874</v>
      </c>
      <c r="H57" s="185">
        <v>0</v>
      </c>
      <c r="I57" s="186">
        <v>69.56</v>
      </c>
      <c r="J57" s="186">
        <v>6.29</v>
      </c>
      <c r="K57" s="186">
        <v>6.29</v>
      </c>
      <c r="L57" s="202">
        <v>0</v>
      </c>
      <c r="M57" s="187">
        <v>0</v>
      </c>
      <c r="N57" s="187">
        <v>0</v>
      </c>
      <c r="O57" s="187">
        <v>0</v>
      </c>
    </row>
    <row r="58" spans="1:15" ht="25.5" x14ac:dyDescent="0.2">
      <c r="A58" s="181">
        <f t="shared" si="0"/>
        <v>837</v>
      </c>
      <c r="B58" s="182">
        <v>837</v>
      </c>
      <c r="C58" s="183" t="s">
        <v>1040</v>
      </c>
      <c r="D58" s="181">
        <f t="shared" si="1"/>
        <v>34</v>
      </c>
      <c r="E58" s="201">
        <v>34</v>
      </c>
      <c r="F58" s="183" t="s">
        <v>1041</v>
      </c>
      <c r="G58" s="184" t="s">
        <v>875</v>
      </c>
      <c r="H58" s="185">
        <v>0.26200000000000001</v>
      </c>
      <c r="I58" s="186">
        <v>47.5</v>
      </c>
      <c r="J58" s="186">
        <v>2.2000000000000002</v>
      </c>
      <c r="K58" s="186">
        <v>2.2000000000000002</v>
      </c>
      <c r="L58" s="202">
        <v>0</v>
      </c>
      <c r="M58" s="187">
        <v>22.07</v>
      </c>
      <c r="N58" s="187">
        <v>0.05</v>
      </c>
      <c r="O58" s="187">
        <v>0.05</v>
      </c>
    </row>
    <row r="59" spans="1:15" ht="25.5" x14ac:dyDescent="0.2">
      <c r="A59" s="181">
        <f t="shared" si="0"/>
        <v>838</v>
      </c>
      <c r="B59" s="182">
        <v>838</v>
      </c>
      <c r="C59" s="183" t="s">
        <v>1042</v>
      </c>
      <c r="D59" s="181" t="str">
        <f t="shared" si="1"/>
        <v/>
      </c>
      <c r="E59" s="201">
        <v>0</v>
      </c>
      <c r="F59" s="183" t="s">
        <v>963</v>
      </c>
      <c r="G59" s="184" t="s">
        <v>876</v>
      </c>
      <c r="H59" s="185">
        <v>0.31</v>
      </c>
      <c r="I59" s="186">
        <v>69.56</v>
      </c>
      <c r="J59" s="186">
        <v>1.88</v>
      </c>
      <c r="K59" s="186">
        <v>1.88</v>
      </c>
      <c r="L59" s="202">
        <v>0</v>
      </c>
      <c r="M59" s="187">
        <v>0</v>
      </c>
      <c r="N59" s="187">
        <v>0</v>
      </c>
      <c r="O59" s="187">
        <v>0</v>
      </c>
    </row>
    <row r="60" spans="1:15" ht="25.5" x14ac:dyDescent="0.2">
      <c r="A60" s="181">
        <f t="shared" si="0"/>
        <v>839</v>
      </c>
      <c r="B60" s="182">
        <v>839</v>
      </c>
      <c r="C60" s="183" t="s">
        <v>1043</v>
      </c>
      <c r="D60" s="181">
        <f t="shared" si="1"/>
        <v>68</v>
      </c>
      <c r="E60" s="201">
        <v>68</v>
      </c>
      <c r="F60" s="183" t="s">
        <v>1044</v>
      </c>
      <c r="G60" s="184" t="s">
        <v>877</v>
      </c>
      <c r="H60" s="185">
        <v>2.1000000000000001E-2</v>
      </c>
      <c r="I60" s="186">
        <v>13.35</v>
      </c>
      <c r="J60" s="186">
        <v>1.18</v>
      </c>
      <c r="K60" s="186">
        <v>1.18</v>
      </c>
      <c r="L60" s="202">
        <v>-2.1000000000000001E-2</v>
      </c>
      <c r="M60" s="187">
        <v>56.21</v>
      </c>
      <c r="N60" s="187">
        <v>0.05</v>
      </c>
      <c r="O60" s="187">
        <v>0.05</v>
      </c>
    </row>
    <row r="61" spans="1:15" x14ac:dyDescent="0.2">
      <c r="A61" s="181">
        <f t="shared" si="0"/>
        <v>840</v>
      </c>
      <c r="B61" s="182">
        <v>840</v>
      </c>
      <c r="C61" s="183" t="s">
        <v>1045</v>
      </c>
      <c r="D61" s="181" t="str">
        <f t="shared" si="1"/>
        <v/>
      </c>
      <c r="E61" s="201">
        <v>0</v>
      </c>
      <c r="F61" s="183" t="s">
        <v>963</v>
      </c>
      <c r="G61" s="184" t="s">
        <v>878</v>
      </c>
      <c r="H61" s="185">
        <v>1.9710000000000001</v>
      </c>
      <c r="I61" s="186">
        <v>34.78</v>
      </c>
      <c r="J61" s="186">
        <v>4.75</v>
      </c>
      <c r="K61" s="186">
        <v>4.75</v>
      </c>
      <c r="L61" s="202">
        <v>0</v>
      </c>
      <c r="M61" s="187">
        <v>0</v>
      </c>
      <c r="N61" s="187">
        <v>0</v>
      </c>
      <c r="O61" s="187">
        <v>0</v>
      </c>
    </row>
    <row r="62" spans="1:15" ht="51" x14ac:dyDescent="0.2">
      <c r="A62" s="181">
        <f t="shared" si="0"/>
        <v>841</v>
      </c>
      <c r="B62" s="182">
        <v>841</v>
      </c>
      <c r="C62" s="183" t="s">
        <v>1046</v>
      </c>
      <c r="D62" s="181" t="str">
        <f t="shared" si="1"/>
        <v/>
      </c>
      <c r="E62" s="201">
        <v>0</v>
      </c>
      <c r="F62" s="183" t="s">
        <v>963</v>
      </c>
      <c r="G62" s="184" t="s">
        <v>879</v>
      </c>
      <c r="H62" s="185">
        <v>0.23799999999999999</v>
      </c>
      <c r="I62" s="186">
        <v>139.13</v>
      </c>
      <c r="J62" s="186">
        <v>5.58</v>
      </c>
      <c r="K62" s="186">
        <v>5.58</v>
      </c>
      <c r="L62" s="202">
        <v>0</v>
      </c>
      <c r="M62" s="187">
        <v>0</v>
      </c>
      <c r="N62" s="187">
        <v>0</v>
      </c>
      <c r="O62" s="187">
        <v>0</v>
      </c>
    </row>
    <row r="63" spans="1:15" ht="25.5" x14ac:dyDescent="0.2">
      <c r="A63" s="181">
        <f t="shared" si="0"/>
        <v>842</v>
      </c>
      <c r="B63" s="182">
        <v>842</v>
      </c>
      <c r="C63" s="183" t="s">
        <v>1047</v>
      </c>
      <c r="D63" s="181" t="str">
        <f t="shared" si="1"/>
        <v/>
      </c>
      <c r="E63" s="201">
        <v>0</v>
      </c>
      <c r="F63" s="183" t="s">
        <v>963</v>
      </c>
      <c r="G63" s="184" t="s">
        <v>880</v>
      </c>
      <c r="H63" s="185">
        <v>5.7000000000000002E-2</v>
      </c>
      <c r="I63" s="186">
        <v>69.56</v>
      </c>
      <c r="J63" s="186">
        <v>2.92</v>
      </c>
      <c r="K63" s="186">
        <v>2.92</v>
      </c>
      <c r="L63" s="202">
        <v>0</v>
      </c>
      <c r="M63" s="187">
        <v>0</v>
      </c>
      <c r="N63" s="187">
        <v>0</v>
      </c>
      <c r="O63" s="187">
        <v>0</v>
      </c>
    </row>
    <row r="64" spans="1:15" ht="25.5" x14ac:dyDescent="0.2">
      <c r="A64" s="181">
        <f t="shared" si="0"/>
        <v>843</v>
      </c>
      <c r="B64" s="182">
        <v>843</v>
      </c>
      <c r="C64" s="183" t="s">
        <v>1048</v>
      </c>
      <c r="D64" s="181" t="str">
        <f t="shared" si="1"/>
        <v/>
      </c>
      <c r="E64" s="201">
        <v>0</v>
      </c>
      <c r="F64" s="183" t="s">
        <v>963</v>
      </c>
      <c r="G64" s="184" t="s">
        <v>881</v>
      </c>
      <c r="H64" s="185">
        <v>0.71</v>
      </c>
      <c r="I64" s="186">
        <v>34.78</v>
      </c>
      <c r="J64" s="186">
        <v>3.11</v>
      </c>
      <c r="K64" s="186">
        <v>3.11</v>
      </c>
      <c r="L64" s="202">
        <v>0</v>
      </c>
      <c r="M64" s="187">
        <v>0</v>
      </c>
      <c r="N64" s="187">
        <v>0</v>
      </c>
      <c r="O64" s="187">
        <v>0</v>
      </c>
    </row>
    <row r="65" spans="1:15" ht="25.5" x14ac:dyDescent="0.2">
      <c r="A65" s="181">
        <f t="shared" si="0"/>
        <v>844</v>
      </c>
      <c r="B65" s="182">
        <v>844</v>
      </c>
      <c r="C65" s="183" t="s">
        <v>1049</v>
      </c>
      <c r="D65" s="181" t="str">
        <f t="shared" si="1"/>
        <v/>
      </c>
      <c r="E65" s="201">
        <v>0</v>
      </c>
      <c r="F65" s="183" t="s">
        <v>963</v>
      </c>
      <c r="G65" s="184" t="s">
        <v>882</v>
      </c>
      <c r="H65" s="185">
        <v>0.59599999999999997</v>
      </c>
      <c r="I65" s="186">
        <v>69.56</v>
      </c>
      <c r="J65" s="186">
        <v>6.22</v>
      </c>
      <c r="K65" s="186">
        <v>6.22</v>
      </c>
      <c r="L65" s="202">
        <v>0</v>
      </c>
      <c r="M65" s="187">
        <v>0</v>
      </c>
      <c r="N65" s="187">
        <v>0</v>
      </c>
      <c r="O65" s="187">
        <v>0</v>
      </c>
    </row>
    <row r="66" spans="1:15" x14ac:dyDescent="0.2">
      <c r="A66" s="181">
        <f t="shared" ref="A66:A128" si="2">IF(B66=0,"",B66)</f>
        <v>845</v>
      </c>
      <c r="B66" s="182">
        <v>845</v>
      </c>
      <c r="C66" s="183" t="s">
        <v>1050</v>
      </c>
      <c r="D66" s="181" t="str">
        <f t="shared" ref="D66:D128" si="3">IF(E66=0,"",E66)</f>
        <v/>
      </c>
      <c r="E66" s="201">
        <v>0</v>
      </c>
      <c r="F66" s="183" t="s">
        <v>963</v>
      </c>
      <c r="G66" s="184" t="s">
        <v>883</v>
      </c>
      <c r="H66" s="185">
        <v>0.79600000000000004</v>
      </c>
      <c r="I66" s="186">
        <v>34.78</v>
      </c>
      <c r="J66" s="186">
        <v>3.83</v>
      </c>
      <c r="K66" s="186">
        <v>3.83</v>
      </c>
      <c r="L66" s="202">
        <v>0</v>
      </c>
      <c r="M66" s="187">
        <v>0</v>
      </c>
      <c r="N66" s="187">
        <v>0</v>
      </c>
      <c r="O66" s="187">
        <v>0</v>
      </c>
    </row>
    <row r="67" spans="1:15" ht="38.25" x14ac:dyDescent="0.2">
      <c r="A67" s="181">
        <f t="shared" si="2"/>
        <v>846</v>
      </c>
      <c r="B67" s="182">
        <v>846</v>
      </c>
      <c r="C67" s="183" t="s">
        <v>1051</v>
      </c>
      <c r="D67" s="181" t="str">
        <f t="shared" si="3"/>
        <v/>
      </c>
      <c r="E67" s="201">
        <v>0</v>
      </c>
      <c r="F67" s="183" t="s">
        <v>963</v>
      </c>
      <c r="G67" s="184" t="s">
        <v>884</v>
      </c>
      <c r="H67" s="185">
        <v>1.2509999999999999</v>
      </c>
      <c r="I67" s="186">
        <v>104.35</v>
      </c>
      <c r="J67" s="186">
        <v>3.76</v>
      </c>
      <c r="K67" s="186">
        <v>3.76</v>
      </c>
      <c r="L67" s="202">
        <v>0</v>
      </c>
      <c r="M67" s="187">
        <v>0</v>
      </c>
      <c r="N67" s="187">
        <v>0</v>
      </c>
      <c r="O67" s="187">
        <v>0</v>
      </c>
    </row>
    <row r="68" spans="1:15" x14ac:dyDescent="0.2">
      <c r="A68" s="181">
        <f t="shared" si="2"/>
        <v>847</v>
      </c>
      <c r="B68" s="182">
        <v>847</v>
      </c>
      <c r="C68" s="183" t="s">
        <v>1052</v>
      </c>
      <c r="D68" s="181" t="str">
        <f t="shared" si="3"/>
        <v/>
      </c>
      <c r="E68" s="201">
        <v>0</v>
      </c>
      <c r="F68" s="183" t="s">
        <v>963</v>
      </c>
      <c r="G68" s="184" t="s">
        <v>885</v>
      </c>
      <c r="H68" s="185">
        <v>0.628</v>
      </c>
      <c r="I68" s="186">
        <v>34.78</v>
      </c>
      <c r="J68" s="186">
        <v>1.46</v>
      </c>
      <c r="K68" s="186">
        <v>1.46</v>
      </c>
      <c r="L68" s="202">
        <v>0</v>
      </c>
      <c r="M68" s="187">
        <v>0</v>
      </c>
      <c r="N68" s="187">
        <v>0</v>
      </c>
      <c r="O68" s="187">
        <v>0</v>
      </c>
    </row>
    <row r="69" spans="1:15" ht="25.5" x14ac:dyDescent="0.2">
      <c r="A69" s="181">
        <f t="shared" si="2"/>
        <v>848</v>
      </c>
      <c r="B69" s="182">
        <v>848</v>
      </c>
      <c r="C69" s="183" t="s">
        <v>1053</v>
      </c>
      <c r="D69" s="181" t="str">
        <f t="shared" si="3"/>
        <v/>
      </c>
      <c r="E69" s="201">
        <v>0</v>
      </c>
      <c r="F69" s="183" t="s">
        <v>963</v>
      </c>
      <c r="G69" s="184" t="s">
        <v>886</v>
      </c>
      <c r="H69" s="185">
        <v>0.628</v>
      </c>
      <c r="I69" s="186">
        <v>69.56</v>
      </c>
      <c r="J69" s="186">
        <v>6.5</v>
      </c>
      <c r="K69" s="186">
        <v>6.5</v>
      </c>
      <c r="L69" s="202">
        <v>0</v>
      </c>
      <c r="M69" s="187">
        <v>0</v>
      </c>
      <c r="N69" s="187">
        <v>0</v>
      </c>
      <c r="O69" s="187">
        <v>0</v>
      </c>
    </row>
    <row r="70" spans="1:15" ht="25.5" x14ac:dyDescent="0.2">
      <c r="A70" s="181">
        <f t="shared" si="2"/>
        <v>849</v>
      </c>
      <c r="B70" s="182">
        <v>849</v>
      </c>
      <c r="C70" s="183" t="s">
        <v>1054</v>
      </c>
      <c r="D70" s="181" t="str">
        <f t="shared" si="3"/>
        <v/>
      </c>
      <c r="E70" s="201">
        <v>0</v>
      </c>
      <c r="F70" s="183" t="s">
        <v>963</v>
      </c>
      <c r="G70" s="184" t="s">
        <v>887</v>
      </c>
      <c r="H70" s="185">
        <v>8.9999999999999993E-3</v>
      </c>
      <c r="I70" s="186">
        <v>69.56</v>
      </c>
      <c r="J70" s="186">
        <v>2.33</v>
      </c>
      <c r="K70" s="186">
        <v>2.33</v>
      </c>
      <c r="L70" s="202">
        <v>0</v>
      </c>
      <c r="M70" s="187">
        <v>0</v>
      </c>
      <c r="N70" s="187">
        <v>0</v>
      </c>
      <c r="O70" s="187">
        <v>0</v>
      </c>
    </row>
    <row r="71" spans="1:15" ht="51" x14ac:dyDescent="0.2">
      <c r="A71" s="181">
        <f t="shared" si="2"/>
        <v>850</v>
      </c>
      <c r="B71" s="182">
        <v>850</v>
      </c>
      <c r="C71" s="183" t="s">
        <v>1055</v>
      </c>
      <c r="D71" s="181" t="str">
        <f t="shared" si="3"/>
        <v/>
      </c>
      <c r="E71" s="201">
        <v>0</v>
      </c>
      <c r="F71" s="183" t="s">
        <v>963</v>
      </c>
      <c r="G71" s="184" t="s">
        <v>888</v>
      </c>
      <c r="H71" s="185">
        <v>0.51500000000000001</v>
      </c>
      <c r="I71" s="186">
        <v>139.13</v>
      </c>
      <c r="J71" s="186">
        <v>3.01</v>
      </c>
      <c r="K71" s="186">
        <v>3.01</v>
      </c>
      <c r="L71" s="202">
        <v>0</v>
      </c>
      <c r="M71" s="187">
        <v>0</v>
      </c>
      <c r="N71" s="187">
        <v>0</v>
      </c>
      <c r="O71" s="187">
        <v>0</v>
      </c>
    </row>
    <row r="72" spans="1:15" ht="38.25" x14ac:dyDescent="0.2">
      <c r="A72" s="181">
        <f t="shared" si="2"/>
        <v>851</v>
      </c>
      <c r="B72" s="182">
        <v>851</v>
      </c>
      <c r="C72" s="183" t="s">
        <v>1056</v>
      </c>
      <c r="D72" s="181" t="str">
        <f t="shared" si="3"/>
        <v/>
      </c>
      <c r="E72" s="201">
        <v>0</v>
      </c>
      <c r="F72" s="183" t="s">
        <v>963</v>
      </c>
      <c r="G72" s="184" t="s">
        <v>889</v>
      </c>
      <c r="H72" s="185">
        <v>7.9000000000000001E-2</v>
      </c>
      <c r="I72" s="186">
        <v>104.35</v>
      </c>
      <c r="J72" s="186">
        <v>1.52</v>
      </c>
      <c r="K72" s="186">
        <v>1.52</v>
      </c>
      <c r="L72" s="202">
        <v>0</v>
      </c>
      <c r="M72" s="187">
        <v>0</v>
      </c>
      <c r="N72" s="187">
        <v>0</v>
      </c>
      <c r="O72" s="187">
        <v>0</v>
      </c>
    </row>
    <row r="73" spans="1:15" x14ac:dyDescent="0.2">
      <c r="A73" s="181">
        <f t="shared" si="2"/>
        <v>852</v>
      </c>
      <c r="B73" s="182">
        <v>852</v>
      </c>
      <c r="C73" s="183" t="s">
        <v>1057</v>
      </c>
      <c r="D73" s="181">
        <f t="shared" si="3"/>
        <v>71</v>
      </c>
      <c r="E73" s="201">
        <v>71</v>
      </c>
      <c r="F73" s="183" t="s">
        <v>1058</v>
      </c>
      <c r="G73" s="184" t="s">
        <v>890</v>
      </c>
      <c r="H73" s="185">
        <v>3.6999999999999998E-2</v>
      </c>
      <c r="I73" s="186">
        <v>1.95</v>
      </c>
      <c r="J73" s="186">
        <v>1.1200000000000001</v>
      </c>
      <c r="K73" s="186">
        <v>1.1200000000000001</v>
      </c>
      <c r="L73" s="202">
        <v>-3.6999999999999998E-2</v>
      </c>
      <c r="M73" s="187">
        <v>32.83</v>
      </c>
      <c r="N73" s="187">
        <v>0.05</v>
      </c>
      <c r="O73" s="187">
        <v>0.05</v>
      </c>
    </row>
    <row r="74" spans="1:15" ht="25.5" x14ac:dyDescent="0.2">
      <c r="A74" s="181">
        <f t="shared" si="2"/>
        <v>853</v>
      </c>
      <c r="B74" s="182">
        <v>853</v>
      </c>
      <c r="C74" s="183" t="s">
        <v>1059</v>
      </c>
      <c r="D74" s="181" t="str">
        <f t="shared" si="3"/>
        <v/>
      </c>
      <c r="E74" s="201">
        <v>0</v>
      </c>
      <c r="F74" s="183" t="s">
        <v>963</v>
      </c>
      <c r="G74" s="184" t="s">
        <v>891</v>
      </c>
      <c r="H74" s="185">
        <v>1.7999999999999999E-2</v>
      </c>
      <c r="I74" s="186">
        <v>69.56</v>
      </c>
      <c r="J74" s="186">
        <v>2.81</v>
      </c>
      <c r="K74" s="186">
        <v>2.81</v>
      </c>
      <c r="L74" s="202">
        <v>0</v>
      </c>
      <c r="M74" s="187">
        <v>0</v>
      </c>
      <c r="N74" s="187">
        <v>0</v>
      </c>
      <c r="O74" s="187">
        <v>0</v>
      </c>
    </row>
    <row r="75" spans="1:15" x14ac:dyDescent="0.2">
      <c r="A75" s="181">
        <f t="shared" si="2"/>
        <v>854</v>
      </c>
      <c r="B75" s="182">
        <v>854</v>
      </c>
      <c r="C75" s="183" t="s">
        <v>1060</v>
      </c>
      <c r="D75" s="181">
        <f t="shared" si="3"/>
        <v>72</v>
      </c>
      <c r="E75" s="201">
        <v>72</v>
      </c>
      <c r="F75" s="183" t="s">
        <v>1061</v>
      </c>
      <c r="G75" s="184" t="s">
        <v>892</v>
      </c>
      <c r="H75" s="185">
        <v>3.6999999999999998E-2</v>
      </c>
      <c r="I75" s="186">
        <v>0.81</v>
      </c>
      <c r="J75" s="186">
        <v>1.1200000000000001</v>
      </c>
      <c r="K75" s="186">
        <v>1.1200000000000001</v>
      </c>
      <c r="L75" s="202">
        <v>-3.6999999999999998E-2</v>
      </c>
      <c r="M75" s="187">
        <v>33.979999999999997</v>
      </c>
      <c r="N75" s="187">
        <v>0.05</v>
      </c>
      <c r="O75" s="187">
        <v>0.05</v>
      </c>
    </row>
    <row r="76" spans="1:15" ht="76.5" x14ac:dyDescent="0.2">
      <c r="A76" s="181">
        <f t="shared" si="2"/>
        <v>855</v>
      </c>
      <c r="B76" s="182">
        <v>855</v>
      </c>
      <c r="C76" s="183" t="s">
        <v>1062</v>
      </c>
      <c r="D76" s="181" t="str">
        <f t="shared" si="3"/>
        <v/>
      </c>
      <c r="E76" s="201">
        <v>0</v>
      </c>
      <c r="F76" s="183" t="s">
        <v>963</v>
      </c>
      <c r="G76" s="184" t="s">
        <v>893</v>
      </c>
      <c r="H76" s="185">
        <v>0</v>
      </c>
      <c r="I76" s="186">
        <v>208.69</v>
      </c>
      <c r="J76" s="186">
        <v>1.51</v>
      </c>
      <c r="K76" s="186">
        <v>1.51</v>
      </c>
      <c r="L76" s="202">
        <v>0</v>
      </c>
      <c r="M76" s="187">
        <v>0</v>
      </c>
      <c r="N76" s="187">
        <v>0</v>
      </c>
      <c r="O76" s="187">
        <v>0</v>
      </c>
    </row>
    <row r="77" spans="1:15" ht="51" x14ac:dyDescent="0.2">
      <c r="A77" s="181">
        <f t="shared" si="2"/>
        <v>856</v>
      </c>
      <c r="B77" s="182">
        <v>856</v>
      </c>
      <c r="C77" s="183" t="s">
        <v>1063</v>
      </c>
      <c r="D77" s="181" t="str">
        <f t="shared" si="3"/>
        <v/>
      </c>
      <c r="E77" s="201">
        <v>0</v>
      </c>
      <c r="F77" s="183" t="s">
        <v>963</v>
      </c>
      <c r="G77" s="184" t="s">
        <v>894</v>
      </c>
      <c r="H77" s="185">
        <v>0.13200000000000001</v>
      </c>
      <c r="I77" s="186">
        <v>139.13</v>
      </c>
      <c r="J77" s="186">
        <v>1.26</v>
      </c>
      <c r="K77" s="186">
        <v>1.26</v>
      </c>
      <c r="L77" s="202">
        <v>0</v>
      </c>
      <c r="M77" s="187">
        <v>0</v>
      </c>
      <c r="N77" s="187">
        <v>0</v>
      </c>
      <c r="O77" s="187">
        <v>0</v>
      </c>
    </row>
    <row r="78" spans="1:15" x14ac:dyDescent="0.2">
      <c r="A78" s="181">
        <f t="shared" si="2"/>
        <v>857</v>
      </c>
      <c r="B78" s="182">
        <v>857</v>
      </c>
      <c r="C78" s="183" t="s">
        <v>1064</v>
      </c>
      <c r="D78" s="181" t="str">
        <f t="shared" si="3"/>
        <v/>
      </c>
      <c r="E78" s="201">
        <v>0</v>
      </c>
      <c r="F78" s="183" t="s">
        <v>963</v>
      </c>
      <c r="G78" s="184" t="s">
        <v>895</v>
      </c>
      <c r="H78" s="185">
        <v>1.5269999999999999</v>
      </c>
      <c r="I78" s="186">
        <v>34.78</v>
      </c>
      <c r="J78" s="186">
        <v>5</v>
      </c>
      <c r="K78" s="186">
        <v>5</v>
      </c>
      <c r="L78" s="202">
        <v>0</v>
      </c>
      <c r="M78" s="187">
        <v>0</v>
      </c>
      <c r="N78" s="187">
        <v>0</v>
      </c>
      <c r="O78" s="187">
        <v>0</v>
      </c>
    </row>
    <row r="79" spans="1:15" ht="38.25" x14ac:dyDescent="0.2">
      <c r="A79" s="181" t="str">
        <f t="shared" si="2"/>
        <v>858*</v>
      </c>
      <c r="B79" s="214" t="s">
        <v>1644</v>
      </c>
      <c r="C79" s="215" t="s">
        <v>1065</v>
      </c>
      <c r="D79" s="216" t="str">
        <f t="shared" si="3"/>
        <v/>
      </c>
      <c r="E79" s="217">
        <v>0</v>
      </c>
      <c r="F79" s="215" t="s">
        <v>963</v>
      </c>
      <c r="G79" s="218" t="s">
        <v>896</v>
      </c>
      <c r="H79" s="219">
        <v>1.6919999999999999</v>
      </c>
      <c r="I79" s="220">
        <v>104.35</v>
      </c>
      <c r="J79" s="220">
        <v>3.29</v>
      </c>
      <c r="K79" s="220">
        <v>3.29</v>
      </c>
      <c r="L79" s="221">
        <v>0</v>
      </c>
      <c r="M79" s="222">
        <v>0</v>
      </c>
      <c r="N79" s="222">
        <v>0</v>
      </c>
      <c r="O79" s="222">
        <v>0</v>
      </c>
    </row>
    <row r="80" spans="1:15" ht="25.5" x14ac:dyDescent="0.2">
      <c r="A80" s="181">
        <f t="shared" si="2"/>
        <v>859</v>
      </c>
      <c r="B80" s="182">
        <v>859</v>
      </c>
      <c r="C80" s="183" t="s">
        <v>1066</v>
      </c>
      <c r="D80" s="181" t="str">
        <f t="shared" si="3"/>
        <v/>
      </c>
      <c r="E80" s="201">
        <v>0</v>
      </c>
      <c r="F80" s="183" t="s">
        <v>963</v>
      </c>
      <c r="G80" s="184" t="s">
        <v>897</v>
      </c>
      <c r="H80" s="185">
        <v>7.9000000000000001E-2</v>
      </c>
      <c r="I80" s="186">
        <v>69.56</v>
      </c>
      <c r="J80" s="186">
        <v>2.46</v>
      </c>
      <c r="K80" s="186">
        <v>2.46</v>
      </c>
      <c r="L80" s="202">
        <v>0</v>
      </c>
      <c r="M80" s="187">
        <v>0</v>
      </c>
      <c r="N80" s="187">
        <v>0</v>
      </c>
      <c r="O80" s="187">
        <v>0</v>
      </c>
    </row>
    <row r="81" spans="1:15" ht="25.5" x14ac:dyDescent="0.2">
      <c r="A81" s="181">
        <f t="shared" si="2"/>
        <v>860</v>
      </c>
      <c r="B81" s="182">
        <v>860</v>
      </c>
      <c r="C81" s="183" t="s">
        <v>1067</v>
      </c>
      <c r="D81" s="181" t="str">
        <f t="shared" si="3"/>
        <v/>
      </c>
      <c r="E81" s="201">
        <v>0</v>
      </c>
      <c r="F81" s="183" t="s">
        <v>963</v>
      </c>
      <c r="G81" s="184" t="s">
        <v>898</v>
      </c>
      <c r="H81" s="185">
        <v>0.26</v>
      </c>
      <c r="I81" s="186">
        <v>139.13</v>
      </c>
      <c r="J81" s="186">
        <v>2.66</v>
      </c>
      <c r="K81" s="186">
        <v>2.66</v>
      </c>
      <c r="L81" s="202">
        <v>0</v>
      </c>
      <c r="M81" s="187">
        <v>0</v>
      </c>
      <c r="N81" s="187">
        <v>0</v>
      </c>
      <c r="O81" s="187">
        <v>0</v>
      </c>
    </row>
    <row r="82" spans="1:15" ht="51" x14ac:dyDescent="0.2">
      <c r="A82" s="181">
        <f t="shared" si="2"/>
        <v>861</v>
      </c>
      <c r="B82" s="182">
        <v>861</v>
      </c>
      <c r="C82" s="183" t="s">
        <v>1068</v>
      </c>
      <c r="D82" s="181" t="str">
        <f t="shared" si="3"/>
        <v/>
      </c>
      <c r="E82" s="201">
        <v>0</v>
      </c>
      <c r="F82" s="183" t="s">
        <v>963</v>
      </c>
      <c r="G82" s="184" t="s">
        <v>899</v>
      </c>
      <c r="H82" s="185">
        <v>8.5999999999999993E-2</v>
      </c>
      <c r="I82" s="186">
        <v>139.13</v>
      </c>
      <c r="J82" s="186">
        <v>3.7</v>
      </c>
      <c r="K82" s="186">
        <v>3.7</v>
      </c>
      <c r="L82" s="202">
        <v>0</v>
      </c>
      <c r="M82" s="187">
        <v>0</v>
      </c>
      <c r="N82" s="187">
        <v>0</v>
      </c>
      <c r="O82" s="187">
        <v>0</v>
      </c>
    </row>
    <row r="83" spans="1:15" ht="51" x14ac:dyDescent="0.2">
      <c r="A83" s="181">
        <f t="shared" si="2"/>
        <v>862</v>
      </c>
      <c r="B83" s="182">
        <v>862</v>
      </c>
      <c r="C83" s="183" t="s">
        <v>1069</v>
      </c>
      <c r="D83" s="181" t="str">
        <f t="shared" si="3"/>
        <v/>
      </c>
      <c r="E83" s="201">
        <v>0</v>
      </c>
      <c r="F83" s="183" t="s">
        <v>963</v>
      </c>
      <c r="G83" s="184" t="s">
        <v>900</v>
      </c>
      <c r="H83" s="185">
        <v>1.427</v>
      </c>
      <c r="I83" s="186">
        <v>139.13</v>
      </c>
      <c r="J83" s="186">
        <v>3.95</v>
      </c>
      <c r="K83" s="186">
        <v>3.95</v>
      </c>
      <c r="L83" s="202">
        <v>0</v>
      </c>
      <c r="M83" s="187">
        <v>0</v>
      </c>
      <c r="N83" s="187">
        <v>0</v>
      </c>
      <c r="O83" s="187">
        <v>0</v>
      </c>
    </row>
    <row r="84" spans="1:15" ht="51" x14ac:dyDescent="0.2">
      <c r="A84" s="181">
        <f t="shared" si="2"/>
        <v>863</v>
      </c>
      <c r="B84" s="182">
        <v>863</v>
      </c>
      <c r="C84" s="183" t="s">
        <v>1070</v>
      </c>
      <c r="D84" s="181" t="str">
        <f t="shared" si="3"/>
        <v/>
      </c>
      <c r="E84" s="201">
        <v>0</v>
      </c>
      <c r="F84" s="183" t="s">
        <v>963</v>
      </c>
      <c r="G84" s="184" t="s">
        <v>901</v>
      </c>
      <c r="H84" s="185">
        <v>0.80900000000000005</v>
      </c>
      <c r="I84" s="186">
        <v>139.13</v>
      </c>
      <c r="J84" s="186">
        <v>4.59</v>
      </c>
      <c r="K84" s="186">
        <v>4.59</v>
      </c>
      <c r="L84" s="202">
        <v>0</v>
      </c>
      <c r="M84" s="187">
        <v>0</v>
      </c>
      <c r="N84" s="187">
        <v>0</v>
      </c>
      <c r="O84" s="187">
        <v>0</v>
      </c>
    </row>
    <row r="85" spans="1:15" x14ac:dyDescent="0.2">
      <c r="A85" s="181">
        <f t="shared" si="2"/>
        <v>864</v>
      </c>
      <c r="B85" s="182">
        <v>864</v>
      </c>
      <c r="C85" s="183" t="s">
        <v>1071</v>
      </c>
      <c r="D85" s="181" t="str">
        <f t="shared" si="3"/>
        <v/>
      </c>
      <c r="E85" s="201">
        <v>0</v>
      </c>
      <c r="F85" s="183" t="s">
        <v>963</v>
      </c>
      <c r="G85" s="184" t="s">
        <v>902</v>
      </c>
      <c r="H85" s="185">
        <v>0.27900000000000003</v>
      </c>
      <c r="I85" s="186">
        <v>34.78</v>
      </c>
      <c r="J85" s="186">
        <v>1.8</v>
      </c>
      <c r="K85" s="186">
        <v>1.8</v>
      </c>
      <c r="L85" s="202">
        <v>0</v>
      </c>
      <c r="M85" s="187">
        <v>0</v>
      </c>
      <c r="N85" s="187">
        <v>0</v>
      </c>
      <c r="O85" s="187">
        <v>0</v>
      </c>
    </row>
    <row r="86" spans="1:15" ht="25.5" x14ac:dyDescent="0.2">
      <c r="A86" s="181">
        <f t="shared" si="2"/>
        <v>865</v>
      </c>
      <c r="B86" s="182">
        <v>865</v>
      </c>
      <c r="C86" s="183" t="s">
        <v>1072</v>
      </c>
      <c r="D86" s="181" t="str">
        <f t="shared" si="3"/>
        <v/>
      </c>
      <c r="E86" s="201">
        <v>0</v>
      </c>
      <c r="F86" s="183" t="s">
        <v>963</v>
      </c>
      <c r="G86" s="184" t="s">
        <v>903</v>
      </c>
      <c r="H86" s="185">
        <v>0.36399999999999999</v>
      </c>
      <c r="I86" s="186">
        <v>69.56</v>
      </c>
      <c r="J86" s="186">
        <v>2.29</v>
      </c>
      <c r="K86" s="186">
        <v>2.29</v>
      </c>
      <c r="L86" s="202">
        <v>0</v>
      </c>
      <c r="M86" s="187">
        <v>0</v>
      </c>
      <c r="N86" s="187">
        <v>0</v>
      </c>
      <c r="O86" s="187">
        <v>0</v>
      </c>
    </row>
    <row r="87" spans="1:15" ht="25.5" x14ac:dyDescent="0.2">
      <c r="A87" s="181">
        <f t="shared" si="2"/>
        <v>867</v>
      </c>
      <c r="B87" s="182">
        <v>867</v>
      </c>
      <c r="C87" s="183" t="s">
        <v>1073</v>
      </c>
      <c r="D87" s="181" t="str">
        <f t="shared" si="3"/>
        <v/>
      </c>
      <c r="E87" s="201">
        <v>0</v>
      </c>
      <c r="F87" s="183" t="s">
        <v>963</v>
      </c>
      <c r="G87" s="184" t="s">
        <v>904</v>
      </c>
      <c r="H87" s="185">
        <v>0.23200000000000001</v>
      </c>
      <c r="I87" s="186">
        <v>69.56</v>
      </c>
      <c r="J87" s="186">
        <v>3.74</v>
      </c>
      <c r="K87" s="186">
        <v>3.74</v>
      </c>
      <c r="L87" s="202">
        <v>0</v>
      </c>
      <c r="M87" s="187">
        <v>0</v>
      </c>
      <c r="N87" s="187">
        <v>0</v>
      </c>
      <c r="O87" s="187">
        <v>0</v>
      </c>
    </row>
    <row r="88" spans="1:15" ht="25.5" x14ac:dyDescent="0.2">
      <c r="A88" s="181">
        <f t="shared" si="2"/>
        <v>868</v>
      </c>
      <c r="B88" s="182">
        <v>868</v>
      </c>
      <c r="C88" s="183" t="s">
        <v>1074</v>
      </c>
      <c r="D88" s="181" t="str">
        <f t="shared" si="3"/>
        <v/>
      </c>
      <c r="E88" s="201">
        <v>0</v>
      </c>
      <c r="F88" s="183" t="s">
        <v>963</v>
      </c>
      <c r="G88" s="184" t="s">
        <v>905</v>
      </c>
      <c r="H88" s="185">
        <v>8.0000000000000002E-3</v>
      </c>
      <c r="I88" s="186">
        <v>69.56</v>
      </c>
      <c r="J88" s="186">
        <v>2.59</v>
      </c>
      <c r="K88" s="186">
        <v>2.59</v>
      </c>
      <c r="L88" s="202">
        <v>0</v>
      </c>
      <c r="M88" s="187">
        <v>0</v>
      </c>
      <c r="N88" s="187">
        <v>0</v>
      </c>
      <c r="O88" s="187">
        <v>0</v>
      </c>
    </row>
    <row r="89" spans="1:15" ht="25.5" x14ac:dyDescent="0.2">
      <c r="A89" s="181">
        <f t="shared" si="2"/>
        <v>869</v>
      </c>
      <c r="B89" s="182">
        <v>869</v>
      </c>
      <c r="C89" s="183" t="s">
        <v>1075</v>
      </c>
      <c r="D89" s="181" t="str">
        <f t="shared" si="3"/>
        <v/>
      </c>
      <c r="E89" s="201">
        <v>0</v>
      </c>
      <c r="F89" s="183" t="s">
        <v>963</v>
      </c>
      <c r="G89" s="184" t="s">
        <v>906</v>
      </c>
      <c r="H89" s="185">
        <v>0.59599999999999997</v>
      </c>
      <c r="I89" s="186">
        <v>69.56</v>
      </c>
      <c r="J89" s="186">
        <v>5.83</v>
      </c>
      <c r="K89" s="186">
        <v>5.83</v>
      </c>
      <c r="L89" s="202">
        <v>0</v>
      </c>
      <c r="M89" s="187">
        <v>0</v>
      </c>
      <c r="N89" s="187">
        <v>0</v>
      </c>
      <c r="O89" s="187">
        <v>0</v>
      </c>
    </row>
    <row r="90" spans="1:15" ht="25.5" x14ac:dyDescent="0.2">
      <c r="A90" s="181">
        <f t="shared" si="2"/>
        <v>870</v>
      </c>
      <c r="B90" s="182">
        <v>870</v>
      </c>
      <c r="C90" s="183" t="s">
        <v>1076</v>
      </c>
      <c r="D90" s="181" t="str">
        <f t="shared" si="3"/>
        <v/>
      </c>
      <c r="E90" s="201">
        <v>0</v>
      </c>
      <c r="F90" s="183" t="s">
        <v>963</v>
      </c>
      <c r="G90" s="184" t="s">
        <v>907</v>
      </c>
      <c r="H90" s="185">
        <v>1.2130000000000001</v>
      </c>
      <c r="I90" s="186">
        <v>69.56</v>
      </c>
      <c r="J90" s="186">
        <v>4.12</v>
      </c>
      <c r="K90" s="186">
        <v>4.12</v>
      </c>
      <c r="L90" s="202">
        <v>0</v>
      </c>
      <c r="M90" s="187">
        <v>0</v>
      </c>
      <c r="N90" s="187">
        <v>0</v>
      </c>
      <c r="O90" s="187">
        <v>0</v>
      </c>
    </row>
    <row r="91" spans="1:15" ht="25.5" x14ac:dyDescent="0.2">
      <c r="A91" s="181">
        <f t="shared" si="2"/>
        <v>871</v>
      </c>
      <c r="B91" s="182">
        <v>871</v>
      </c>
      <c r="C91" s="183" t="s">
        <v>1077</v>
      </c>
      <c r="D91" s="181" t="str">
        <f t="shared" si="3"/>
        <v/>
      </c>
      <c r="E91" s="201">
        <v>0</v>
      </c>
      <c r="F91" s="183" t="s">
        <v>963</v>
      </c>
      <c r="G91" s="184" t="s">
        <v>908</v>
      </c>
      <c r="H91" s="185">
        <v>0.77</v>
      </c>
      <c r="I91" s="186">
        <v>69.56</v>
      </c>
      <c r="J91" s="186">
        <v>3.02</v>
      </c>
      <c r="K91" s="186">
        <v>3.02</v>
      </c>
      <c r="L91" s="202">
        <v>0</v>
      </c>
      <c r="M91" s="187">
        <v>0</v>
      </c>
      <c r="N91" s="187">
        <v>0</v>
      </c>
      <c r="O91" s="187">
        <v>0</v>
      </c>
    </row>
    <row r="92" spans="1:15" ht="51" x14ac:dyDescent="0.2">
      <c r="A92" s="181">
        <f t="shared" si="2"/>
        <v>872</v>
      </c>
      <c r="B92" s="182">
        <v>872</v>
      </c>
      <c r="C92" s="183" t="s">
        <v>1078</v>
      </c>
      <c r="D92" s="181" t="str">
        <f t="shared" si="3"/>
        <v/>
      </c>
      <c r="E92" s="201">
        <v>0</v>
      </c>
      <c r="F92" s="183" t="s">
        <v>963</v>
      </c>
      <c r="G92" s="184" t="s">
        <v>909</v>
      </c>
      <c r="H92" s="185">
        <v>0.109</v>
      </c>
      <c r="I92" s="186">
        <v>69.56</v>
      </c>
      <c r="J92" s="186">
        <v>3.83</v>
      </c>
      <c r="K92" s="186">
        <v>3.83</v>
      </c>
      <c r="L92" s="202">
        <v>0</v>
      </c>
      <c r="M92" s="187">
        <v>0</v>
      </c>
      <c r="N92" s="187">
        <v>0</v>
      </c>
      <c r="O92" s="187">
        <v>0</v>
      </c>
    </row>
    <row r="93" spans="1:15" ht="25.5" x14ac:dyDescent="0.2">
      <c r="A93" s="181">
        <f t="shared" si="2"/>
        <v>873</v>
      </c>
      <c r="B93" s="182">
        <v>873</v>
      </c>
      <c r="C93" s="183" t="s">
        <v>1079</v>
      </c>
      <c r="D93" s="181" t="str">
        <f t="shared" si="3"/>
        <v/>
      </c>
      <c r="E93" s="201">
        <v>0</v>
      </c>
      <c r="F93" s="183" t="s">
        <v>963</v>
      </c>
      <c r="G93" s="184" t="s">
        <v>910</v>
      </c>
      <c r="H93" s="185">
        <v>8.3000000000000004E-2</v>
      </c>
      <c r="I93" s="186">
        <v>69.56</v>
      </c>
      <c r="J93" s="186">
        <v>2.0099999999999998</v>
      </c>
      <c r="K93" s="186">
        <v>2.0099999999999998</v>
      </c>
      <c r="L93" s="202">
        <v>0</v>
      </c>
      <c r="M93" s="187">
        <v>0</v>
      </c>
      <c r="N93" s="187">
        <v>0</v>
      </c>
      <c r="O93" s="187">
        <v>0</v>
      </c>
    </row>
    <row r="94" spans="1:15" x14ac:dyDescent="0.2">
      <c r="A94" s="181">
        <f t="shared" si="2"/>
        <v>874</v>
      </c>
      <c r="B94" s="182">
        <v>874</v>
      </c>
      <c r="C94" s="183" t="s">
        <v>1080</v>
      </c>
      <c r="D94" s="181">
        <f t="shared" si="3"/>
        <v>32</v>
      </c>
      <c r="E94" s="201">
        <v>32</v>
      </c>
      <c r="F94" s="183" t="s">
        <v>1081</v>
      </c>
      <c r="G94" s="184" t="s">
        <v>911</v>
      </c>
      <c r="H94" s="185">
        <v>0</v>
      </c>
      <c r="I94" s="186">
        <v>3.12</v>
      </c>
      <c r="J94" s="186">
        <v>1.49</v>
      </c>
      <c r="K94" s="186">
        <v>1.49</v>
      </c>
      <c r="L94" s="202">
        <v>0</v>
      </c>
      <c r="M94" s="187">
        <v>31.66</v>
      </c>
      <c r="N94" s="187">
        <v>0.05</v>
      </c>
      <c r="O94" s="187">
        <v>0.05</v>
      </c>
    </row>
    <row r="95" spans="1:15" x14ac:dyDescent="0.2">
      <c r="A95" s="181">
        <f t="shared" si="2"/>
        <v>875</v>
      </c>
      <c r="B95" s="182">
        <v>875</v>
      </c>
      <c r="C95" s="183" t="s">
        <v>1082</v>
      </c>
      <c r="D95" s="181" t="str">
        <f t="shared" si="3"/>
        <v/>
      </c>
      <c r="E95" s="201">
        <v>0</v>
      </c>
      <c r="F95" s="183" t="s">
        <v>963</v>
      </c>
      <c r="G95" s="184" t="s">
        <v>912</v>
      </c>
      <c r="H95" s="185">
        <v>0.628</v>
      </c>
      <c r="I95" s="186">
        <v>69.56</v>
      </c>
      <c r="J95" s="186">
        <v>2.71</v>
      </c>
      <c r="K95" s="186">
        <v>2.71</v>
      </c>
      <c r="L95" s="202">
        <v>0</v>
      </c>
      <c r="M95" s="187">
        <v>0</v>
      </c>
      <c r="N95" s="187">
        <v>0</v>
      </c>
      <c r="O95" s="187">
        <v>0</v>
      </c>
    </row>
    <row r="96" spans="1:15" ht="25.5" x14ac:dyDescent="0.2">
      <c r="A96" s="181">
        <f t="shared" si="2"/>
        <v>876</v>
      </c>
      <c r="B96" s="182">
        <v>876</v>
      </c>
      <c r="C96" s="183" t="s">
        <v>1083</v>
      </c>
      <c r="D96" s="181" t="str">
        <f t="shared" si="3"/>
        <v/>
      </c>
      <c r="E96" s="201">
        <v>0</v>
      </c>
      <c r="F96" s="183" t="s">
        <v>963</v>
      </c>
      <c r="G96" s="184" t="s">
        <v>913</v>
      </c>
      <c r="H96" s="185">
        <v>4.2999999999999997E-2</v>
      </c>
      <c r="I96" s="186">
        <v>69.56</v>
      </c>
      <c r="J96" s="186">
        <v>4.71</v>
      </c>
      <c r="K96" s="186">
        <v>4.71</v>
      </c>
      <c r="L96" s="202">
        <v>0</v>
      </c>
      <c r="M96" s="187">
        <v>0</v>
      </c>
      <c r="N96" s="187">
        <v>0</v>
      </c>
      <c r="O96" s="187">
        <v>0</v>
      </c>
    </row>
    <row r="97" spans="1:15" x14ac:dyDescent="0.2">
      <c r="A97" s="181">
        <f t="shared" si="2"/>
        <v>877</v>
      </c>
      <c r="B97" s="182">
        <v>877</v>
      </c>
      <c r="C97" s="183" t="s">
        <v>1084</v>
      </c>
      <c r="D97" s="181" t="str">
        <f t="shared" si="3"/>
        <v/>
      </c>
      <c r="E97" s="201">
        <v>0</v>
      </c>
      <c r="F97" s="183" t="s">
        <v>963</v>
      </c>
      <c r="G97" s="184" t="s">
        <v>914</v>
      </c>
      <c r="H97" s="185">
        <v>0</v>
      </c>
      <c r="I97" s="186">
        <v>69.56</v>
      </c>
      <c r="J97" s="186">
        <v>5.46</v>
      </c>
      <c r="K97" s="186">
        <v>5.46</v>
      </c>
      <c r="L97" s="202">
        <v>0</v>
      </c>
      <c r="M97" s="187">
        <v>0</v>
      </c>
      <c r="N97" s="187">
        <v>0</v>
      </c>
      <c r="O97" s="187">
        <v>0</v>
      </c>
    </row>
    <row r="98" spans="1:15" x14ac:dyDescent="0.2">
      <c r="A98" s="181">
        <f t="shared" si="2"/>
        <v>878</v>
      </c>
      <c r="B98" s="182">
        <v>878</v>
      </c>
      <c r="C98" s="183" t="s">
        <v>1085</v>
      </c>
      <c r="D98" s="181" t="str">
        <f t="shared" si="3"/>
        <v/>
      </c>
      <c r="E98" s="201">
        <v>0</v>
      </c>
      <c r="F98" s="183" t="s">
        <v>963</v>
      </c>
      <c r="G98" s="184" t="s">
        <v>915</v>
      </c>
      <c r="H98" s="185">
        <v>0.35799999999999998</v>
      </c>
      <c r="I98" s="186">
        <v>69.56</v>
      </c>
      <c r="J98" s="186">
        <v>5.07</v>
      </c>
      <c r="K98" s="186">
        <v>5.07</v>
      </c>
      <c r="L98" s="202">
        <v>0</v>
      </c>
      <c r="M98" s="187">
        <v>0</v>
      </c>
      <c r="N98" s="187">
        <v>0</v>
      </c>
      <c r="O98" s="187">
        <v>0</v>
      </c>
    </row>
    <row r="99" spans="1:15" x14ac:dyDescent="0.2">
      <c r="A99" s="181">
        <f t="shared" si="2"/>
        <v>879</v>
      </c>
      <c r="B99" s="182">
        <v>879</v>
      </c>
      <c r="C99" s="183" t="s">
        <v>1086</v>
      </c>
      <c r="D99" s="181" t="str">
        <f t="shared" si="3"/>
        <v/>
      </c>
      <c r="E99" s="201">
        <v>0</v>
      </c>
      <c r="F99" s="183" t="s">
        <v>963</v>
      </c>
      <c r="G99" s="184" t="s">
        <v>916</v>
      </c>
      <c r="H99" s="185">
        <v>6.4000000000000001E-2</v>
      </c>
      <c r="I99" s="186">
        <v>69.56</v>
      </c>
      <c r="J99" s="186">
        <v>1.08</v>
      </c>
      <c r="K99" s="186">
        <v>1.08</v>
      </c>
      <c r="L99" s="202">
        <v>0</v>
      </c>
      <c r="M99" s="187">
        <v>0</v>
      </c>
      <c r="N99" s="187">
        <v>0</v>
      </c>
      <c r="O99" s="187">
        <v>0</v>
      </c>
    </row>
    <row r="100" spans="1:15" x14ac:dyDescent="0.2">
      <c r="A100" s="181">
        <f t="shared" si="2"/>
        <v>880</v>
      </c>
      <c r="B100" s="182">
        <v>880</v>
      </c>
      <c r="C100" s="183" t="s">
        <v>1087</v>
      </c>
      <c r="D100" s="181" t="str">
        <f t="shared" si="3"/>
        <v/>
      </c>
      <c r="E100" s="201">
        <v>0</v>
      </c>
      <c r="F100" s="183" t="s">
        <v>963</v>
      </c>
      <c r="G100" s="184" t="s">
        <v>917</v>
      </c>
      <c r="H100" s="185">
        <v>0.41199999999999998</v>
      </c>
      <c r="I100" s="186">
        <v>69.56</v>
      </c>
      <c r="J100" s="186">
        <v>2.59</v>
      </c>
      <c r="K100" s="186">
        <v>2.59</v>
      </c>
      <c r="L100" s="202">
        <v>0</v>
      </c>
      <c r="M100" s="187">
        <v>0</v>
      </c>
      <c r="N100" s="187">
        <v>0</v>
      </c>
      <c r="O100" s="187">
        <v>0</v>
      </c>
    </row>
    <row r="101" spans="1:15" ht="25.5" x14ac:dyDescent="0.2">
      <c r="A101" s="181">
        <f t="shared" si="2"/>
        <v>881</v>
      </c>
      <c r="B101" s="182">
        <v>881</v>
      </c>
      <c r="C101" s="183" t="s">
        <v>1088</v>
      </c>
      <c r="D101" s="181" t="str">
        <f t="shared" si="3"/>
        <v/>
      </c>
      <c r="E101" s="201">
        <v>0</v>
      </c>
      <c r="F101" s="188" t="s">
        <v>963</v>
      </c>
      <c r="G101" s="184" t="s">
        <v>918</v>
      </c>
      <c r="H101" s="185">
        <v>0.41199999999999998</v>
      </c>
      <c r="I101" s="186">
        <v>69.56</v>
      </c>
      <c r="J101" s="186">
        <v>3.27</v>
      </c>
      <c r="K101" s="186">
        <v>3.27</v>
      </c>
      <c r="L101" s="202">
        <v>0</v>
      </c>
      <c r="M101" s="187">
        <v>0</v>
      </c>
      <c r="N101" s="187">
        <v>0</v>
      </c>
      <c r="O101" s="187">
        <v>0</v>
      </c>
    </row>
    <row r="102" spans="1:15" x14ac:dyDescent="0.2">
      <c r="A102" s="181">
        <f t="shared" si="2"/>
        <v>882</v>
      </c>
      <c r="B102" s="182">
        <v>882</v>
      </c>
      <c r="C102" s="183" t="s">
        <v>1089</v>
      </c>
      <c r="D102" s="181">
        <f t="shared" si="3"/>
        <v>69</v>
      </c>
      <c r="E102" s="201">
        <v>69</v>
      </c>
      <c r="F102" s="188" t="s">
        <v>1090</v>
      </c>
      <c r="G102" s="184" t="s">
        <v>919</v>
      </c>
      <c r="H102" s="185">
        <v>2.2040000000000002</v>
      </c>
      <c r="I102" s="186">
        <v>4.12</v>
      </c>
      <c r="J102" s="186">
        <v>0.8</v>
      </c>
      <c r="K102" s="186">
        <v>0.8</v>
      </c>
      <c r="L102" s="202">
        <v>-2.2040000000000002</v>
      </c>
      <c r="M102" s="187">
        <v>30.66</v>
      </c>
      <c r="N102" s="187">
        <v>0.05</v>
      </c>
      <c r="O102" s="187">
        <v>0.05</v>
      </c>
    </row>
    <row r="103" spans="1:15" ht="51" x14ac:dyDescent="0.2">
      <c r="A103" s="181">
        <f t="shared" si="2"/>
        <v>883</v>
      </c>
      <c r="B103" s="182">
        <v>883</v>
      </c>
      <c r="C103" s="183" t="s">
        <v>1091</v>
      </c>
      <c r="D103" s="181" t="str">
        <f t="shared" si="3"/>
        <v/>
      </c>
      <c r="E103" s="201">
        <v>0</v>
      </c>
      <c r="F103" s="188" t="s">
        <v>963</v>
      </c>
      <c r="G103" s="184" t="s">
        <v>920</v>
      </c>
      <c r="H103" s="185">
        <v>0.217</v>
      </c>
      <c r="I103" s="186">
        <v>69.56</v>
      </c>
      <c r="J103" s="186">
        <v>3.84</v>
      </c>
      <c r="K103" s="186">
        <v>3.84</v>
      </c>
      <c r="L103" s="202">
        <v>0</v>
      </c>
      <c r="M103" s="187">
        <v>0</v>
      </c>
      <c r="N103" s="187">
        <v>0</v>
      </c>
      <c r="O103" s="187">
        <v>0</v>
      </c>
    </row>
    <row r="104" spans="1:15" x14ac:dyDescent="0.2">
      <c r="A104" s="181">
        <f t="shared" si="2"/>
        <v>884</v>
      </c>
      <c r="B104" s="182">
        <v>884</v>
      </c>
      <c r="C104" s="183" t="s">
        <v>1092</v>
      </c>
      <c r="D104" s="181" t="str">
        <f t="shared" si="3"/>
        <v/>
      </c>
      <c r="E104" s="201">
        <v>0</v>
      </c>
      <c r="F104" s="188" t="s">
        <v>963</v>
      </c>
      <c r="G104" s="184" t="s">
        <v>921</v>
      </c>
      <c r="H104" s="185">
        <v>2.9000000000000001E-2</v>
      </c>
      <c r="I104" s="186">
        <v>34.78</v>
      </c>
      <c r="J104" s="186">
        <v>2.4500000000000002</v>
      </c>
      <c r="K104" s="186">
        <v>2.4500000000000002</v>
      </c>
      <c r="L104" s="202">
        <v>0</v>
      </c>
      <c r="M104" s="187">
        <v>0</v>
      </c>
      <c r="N104" s="187">
        <v>0</v>
      </c>
      <c r="O104" s="187">
        <v>0</v>
      </c>
    </row>
    <row r="105" spans="1:15" x14ac:dyDescent="0.2">
      <c r="A105" s="181">
        <f t="shared" si="2"/>
        <v>886</v>
      </c>
      <c r="B105" s="182">
        <v>886</v>
      </c>
      <c r="C105" s="183" t="s">
        <v>1093</v>
      </c>
      <c r="D105" s="181" t="str">
        <f t="shared" si="3"/>
        <v/>
      </c>
      <c r="E105" s="201">
        <v>0</v>
      </c>
      <c r="F105" s="183" t="s">
        <v>963</v>
      </c>
      <c r="G105" s="184" t="s">
        <v>922</v>
      </c>
      <c r="H105" s="185">
        <v>0.31</v>
      </c>
      <c r="I105" s="186">
        <v>34.78</v>
      </c>
      <c r="J105" s="186">
        <v>2.11</v>
      </c>
      <c r="K105" s="186">
        <v>2.11</v>
      </c>
      <c r="L105" s="202">
        <v>0</v>
      </c>
      <c r="M105" s="187">
        <v>0</v>
      </c>
      <c r="N105" s="187">
        <v>0</v>
      </c>
      <c r="O105" s="187">
        <v>0</v>
      </c>
    </row>
    <row r="106" spans="1:15" ht="63.75" x14ac:dyDescent="0.2">
      <c r="A106" s="181">
        <f t="shared" si="2"/>
        <v>888</v>
      </c>
      <c r="B106" s="182">
        <v>888</v>
      </c>
      <c r="C106" s="183" t="s">
        <v>1094</v>
      </c>
      <c r="D106" s="181" t="str">
        <f t="shared" si="3"/>
        <v/>
      </c>
      <c r="E106" s="201">
        <v>0</v>
      </c>
      <c r="F106" s="183" t="s">
        <v>963</v>
      </c>
      <c r="G106" s="184" t="s">
        <v>923</v>
      </c>
      <c r="H106" s="185">
        <v>0.27700000000000002</v>
      </c>
      <c r="I106" s="186">
        <v>173.91</v>
      </c>
      <c r="J106" s="186">
        <v>1.91</v>
      </c>
      <c r="K106" s="186">
        <v>1.91</v>
      </c>
      <c r="L106" s="202">
        <v>0</v>
      </c>
      <c r="M106" s="187">
        <v>0</v>
      </c>
      <c r="N106" s="187">
        <v>0</v>
      </c>
      <c r="O106" s="187">
        <v>0</v>
      </c>
    </row>
    <row r="107" spans="1:15" x14ac:dyDescent="0.2">
      <c r="A107" s="181">
        <f t="shared" si="2"/>
        <v>889</v>
      </c>
      <c r="B107" s="182">
        <v>889</v>
      </c>
      <c r="C107" s="183" t="s">
        <v>1095</v>
      </c>
      <c r="D107" s="181">
        <f t="shared" si="3"/>
        <v>70</v>
      </c>
      <c r="E107" s="201">
        <v>70</v>
      </c>
      <c r="F107" s="183" t="s">
        <v>1096</v>
      </c>
      <c r="G107" s="184" t="s">
        <v>924</v>
      </c>
      <c r="H107" s="185">
        <v>5.0999999999999997E-2</v>
      </c>
      <c r="I107" s="186">
        <v>0.88</v>
      </c>
      <c r="J107" s="186">
        <v>1.36</v>
      </c>
      <c r="K107" s="186">
        <v>1.36</v>
      </c>
      <c r="L107" s="202">
        <v>-5.0999999999999997E-2</v>
      </c>
      <c r="M107" s="187">
        <v>33.9</v>
      </c>
      <c r="N107" s="187">
        <v>0.05</v>
      </c>
      <c r="O107" s="187">
        <v>0.05</v>
      </c>
    </row>
    <row r="108" spans="1:15" x14ac:dyDescent="0.2">
      <c r="A108" s="181">
        <f t="shared" si="2"/>
        <v>797</v>
      </c>
      <c r="B108" s="182">
        <v>797</v>
      </c>
      <c r="C108" s="183" t="s">
        <v>1097</v>
      </c>
      <c r="D108" s="181">
        <f t="shared" si="3"/>
        <v>99</v>
      </c>
      <c r="E108" s="201">
        <v>99</v>
      </c>
      <c r="F108" s="183" t="s">
        <v>1098</v>
      </c>
      <c r="G108" s="184" t="s">
        <v>925</v>
      </c>
      <c r="H108" s="185">
        <v>0.72099999999999997</v>
      </c>
      <c r="I108" s="186">
        <v>0.63</v>
      </c>
      <c r="J108" s="186">
        <v>1.91</v>
      </c>
      <c r="K108" s="186">
        <v>1.91</v>
      </c>
      <c r="L108" s="202">
        <v>0</v>
      </c>
      <c r="M108" s="187">
        <v>0</v>
      </c>
      <c r="N108" s="187">
        <v>0</v>
      </c>
      <c r="O108" s="187">
        <v>0</v>
      </c>
    </row>
    <row r="109" spans="1:15" x14ac:dyDescent="0.2">
      <c r="A109" s="181">
        <f t="shared" si="2"/>
        <v>798</v>
      </c>
      <c r="B109" s="182">
        <v>798</v>
      </c>
      <c r="C109" s="183" t="s">
        <v>1099</v>
      </c>
      <c r="D109" s="181">
        <f t="shared" si="3"/>
        <v>61</v>
      </c>
      <c r="E109" s="201">
        <v>61</v>
      </c>
      <c r="F109" s="183" t="s">
        <v>1100</v>
      </c>
      <c r="G109" s="184" t="s">
        <v>926</v>
      </c>
      <c r="H109" s="185">
        <v>0</v>
      </c>
      <c r="I109" s="186">
        <v>33.229999999999997</v>
      </c>
      <c r="J109" s="186">
        <v>1.17</v>
      </c>
      <c r="K109" s="186">
        <v>1.17</v>
      </c>
      <c r="L109" s="202">
        <v>0</v>
      </c>
      <c r="M109" s="187">
        <v>2685.57</v>
      </c>
      <c r="N109" s="187">
        <v>0.05</v>
      </c>
      <c r="O109" s="187">
        <v>0.05</v>
      </c>
    </row>
    <row r="110" spans="1:15" x14ac:dyDescent="0.2">
      <c r="A110" s="181">
        <f t="shared" si="2"/>
        <v>799</v>
      </c>
      <c r="B110" s="182">
        <v>799</v>
      </c>
      <c r="C110" s="183" t="s">
        <v>1101</v>
      </c>
      <c r="D110" s="181">
        <f t="shared" si="3"/>
        <v>51</v>
      </c>
      <c r="E110" s="201">
        <v>51</v>
      </c>
      <c r="F110" s="183" t="s">
        <v>1102</v>
      </c>
      <c r="G110" s="184" t="s">
        <v>927</v>
      </c>
      <c r="H110" s="185">
        <v>0.11600000000000001</v>
      </c>
      <c r="I110" s="186">
        <v>19.37</v>
      </c>
      <c r="J110" s="186">
        <v>1.1599999999999999</v>
      </c>
      <c r="K110" s="186">
        <v>1.1599999999999999</v>
      </c>
      <c r="L110" s="202">
        <v>-0.13</v>
      </c>
      <c r="M110" s="187">
        <v>1936.55</v>
      </c>
      <c r="N110" s="187">
        <v>0.05</v>
      </c>
      <c r="O110" s="187">
        <v>0.05</v>
      </c>
    </row>
    <row r="111" spans="1:15" x14ac:dyDescent="0.2">
      <c r="A111" s="181">
        <f t="shared" si="2"/>
        <v>821</v>
      </c>
      <c r="B111" s="182">
        <v>821</v>
      </c>
      <c r="C111" s="183" t="s">
        <v>1103</v>
      </c>
      <c r="D111" s="181">
        <f t="shared" si="3"/>
        <v>52</v>
      </c>
      <c r="E111" s="201">
        <v>52</v>
      </c>
      <c r="F111" s="183" t="s">
        <v>1104</v>
      </c>
      <c r="G111" s="184" t="s">
        <v>928</v>
      </c>
      <c r="H111" s="185">
        <v>0.14299999999999999</v>
      </c>
      <c r="I111" s="186">
        <v>2</v>
      </c>
      <c r="J111" s="186">
        <v>1.79</v>
      </c>
      <c r="K111" s="186">
        <v>1.79</v>
      </c>
      <c r="L111" s="202">
        <v>0</v>
      </c>
      <c r="M111" s="187">
        <v>133.44999999999999</v>
      </c>
      <c r="N111" s="187">
        <v>0.05</v>
      </c>
      <c r="O111" s="187">
        <v>0.05</v>
      </c>
    </row>
    <row r="112" spans="1:15" ht="25.5" x14ac:dyDescent="0.2">
      <c r="A112" s="181">
        <f t="shared" si="2"/>
        <v>822</v>
      </c>
      <c r="B112" s="182">
        <v>822</v>
      </c>
      <c r="C112" s="183" t="s">
        <v>1105</v>
      </c>
      <c r="D112" s="181">
        <f t="shared" si="3"/>
        <v>53</v>
      </c>
      <c r="E112" s="201">
        <v>53</v>
      </c>
      <c r="F112" s="183" t="s">
        <v>1106</v>
      </c>
      <c r="G112" s="184" t="s">
        <v>929</v>
      </c>
      <c r="H112" s="185">
        <v>0.14299999999999999</v>
      </c>
      <c r="I112" s="186">
        <v>5.04</v>
      </c>
      <c r="J112" s="186">
        <v>1.73</v>
      </c>
      <c r="K112" s="186">
        <v>1.73</v>
      </c>
      <c r="L112" s="202">
        <v>0</v>
      </c>
      <c r="M112" s="187">
        <v>130.41</v>
      </c>
      <c r="N112" s="187">
        <v>0.05</v>
      </c>
      <c r="O112" s="187">
        <v>0.05</v>
      </c>
    </row>
    <row r="113" spans="1:15" x14ac:dyDescent="0.2">
      <c r="A113" s="181">
        <f t="shared" si="2"/>
        <v>823</v>
      </c>
      <c r="B113" s="182">
        <v>823</v>
      </c>
      <c r="C113" s="183" t="s">
        <v>1107</v>
      </c>
      <c r="D113" s="181">
        <f t="shared" si="3"/>
        <v>54</v>
      </c>
      <c r="E113" s="201">
        <v>54</v>
      </c>
      <c r="F113" s="183" t="s">
        <v>1108</v>
      </c>
      <c r="G113" s="184" t="s">
        <v>930</v>
      </c>
      <c r="H113" s="185">
        <v>0</v>
      </c>
      <c r="I113" s="186">
        <v>30.65</v>
      </c>
      <c r="J113" s="186">
        <v>1.17</v>
      </c>
      <c r="K113" s="186">
        <v>1.17</v>
      </c>
      <c r="L113" s="202">
        <v>0</v>
      </c>
      <c r="M113" s="187">
        <v>2204.9899999999998</v>
      </c>
      <c r="N113" s="187">
        <v>0.05</v>
      </c>
      <c r="O113" s="187">
        <v>0.05</v>
      </c>
    </row>
    <row r="114" spans="1:15" x14ac:dyDescent="0.2">
      <c r="A114" s="181">
        <f t="shared" si="2"/>
        <v>824</v>
      </c>
      <c r="B114" s="182">
        <v>824</v>
      </c>
      <c r="C114" s="183" t="s">
        <v>1109</v>
      </c>
      <c r="D114" s="181">
        <f t="shared" si="3"/>
        <v>55</v>
      </c>
      <c r="E114" s="201">
        <v>55</v>
      </c>
      <c r="F114" s="183" t="s">
        <v>1109</v>
      </c>
      <c r="G114" s="184" t="s">
        <v>931</v>
      </c>
      <c r="H114" s="185">
        <v>0</v>
      </c>
      <c r="I114" s="186">
        <v>18.88</v>
      </c>
      <c r="J114" s="186">
        <v>1.1399999999999999</v>
      </c>
      <c r="K114" s="186">
        <v>1.1399999999999999</v>
      </c>
      <c r="L114" s="202">
        <v>0</v>
      </c>
      <c r="M114" s="187">
        <v>651.45000000000005</v>
      </c>
      <c r="N114" s="187">
        <v>0.05</v>
      </c>
      <c r="O114" s="187">
        <v>0.05</v>
      </c>
    </row>
    <row r="115" spans="1:15" x14ac:dyDescent="0.2">
      <c r="A115" s="181">
        <f t="shared" si="2"/>
        <v>826</v>
      </c>
      <c r="B115" s="182">
        <v>826</v>
      </c>
      <c r="C115" s="183" t="s">
        <v>1110</v>
      </c>
      <c r="D115" s="181">
        <f t="shared" si="3"/>
        <v>57</v>
      </c>
      <c r="E115" s="201">
        <v>57</v>
      </c>
      <c r="F115" s="183" t="s">
        <v>1111</v>
      </c>
      <c r="G115" s="184" t="s">
        <v>932</v>
      </c>
      <c r="H115" s="185">
        <v>0.13400000000000001</v>
      </c>
      <c r="I115" s="186">
        <v>17.2</v>
      </c>
      <c r="J115" s="186">
        <v>1.91</v>
      </c>
      <c r="K115" s="186">
        <v>1.91</v>
      </c>
      <c r="L115" s="202">
        <v>0</v>
      </c>
      <c r="M115" s="187">
        <v>2063.5500000000002</v>
      </c>
      <c r="N115" s="187">
        <v>0.05</v>
      </c>
      <c r="O115" s="187">
        <v>0.05</v>
      </c>
    </row>
    <row r="116" spans="1:15" ht="25.5" x14ac:dyDescent="0.2">
      <c r="A116" s="181">
        <f t="shared" si="2"/>
        <v>866</v>
      </c>
      <c r="B116" s="182">
        <v>866</v>
      </c>
      <c r="C116" s="183" t="s">
        <v>1112</v>
      </c>
      <c r="D116" s="181" t="str">
        <f t="shared" si="3"/>
        <v/>
      </c>
      <c r="E116" s="201">
        <v>0</v>
      </c>
      <c r="F116" s="183" t="s">
        <v>963</v>
      </c>
      <c r="G116" s="184" t="s">
        <v>933</v>
      </c>
      <c r="H116" s="185">
        <v>0.36099999999999999</v>
      </c>
      <c r="I116" s="186">
        <v>34.78</v>
      </c>
      <c r="J116" s="186">
        <v>1.84</v>
      </c>
      <c r="K116" s="186">
        <v>1.84</v>
      </c>
      <c r="L116" s="202">
        <v>0</v>
      </c>
      <c r="M116" s="187">
        <v>0</v>
      </c>
      <c r="N116" s="187">
        <v>0</v>
      </c>
      <c r="O116" s="187">
        <v>0</v>
      </c>
    </row>
    <row r="117" spans="1:15" x14ac:dyDescent="0.2">
      <c r="A117" s="181">
        <f t="shared" si="2"/>
        <v>827</v>
      </c>
      <c r="B117" s="182">
        <v>827</v>
      </c>
      <c r="C117" s="183" t="s">
        <v>1113</v>
      </c>
      <c r="D117" s="181">
        <f t="shared" si="3"/>
        <v>58</v>
      </c>
      <c r="E117" s="201">
        <v>58</v>
      </c>
      <c r="F117" s="183" t="s">
        <v>1114</v>
      </c>
      <c r="G117" s="184" t="s">
        <v>934</v>
      </c>
      <c r="H117" s="185">
        <v>3.0000000000000001E-3</v>
      </c>
      <c r="I117" s="186">
        <v>1.06</v>
      </c>
      <c r="J117" s="186">
        <v>1.18</v>
      </c>
      <c r="K117" s="186">
        <v>1.18</v>
      </c>
      <c r="L117" s="202">
        <v>-9.2999999999999999E-2</v>
      </c>
      <c r="M117" s="187">
        <v>134.38999999999999</v>
      </c>
      <c r="N117" s="187">
        <v>0.05</v>
      </c>
      <c r="O117" s="187">
        <v>0.05</v>
      </c>
    </row>
    <row r="118" spans="1:15" x14ac:dyDescent="0.2">
      <c r="A118" s="181">
        <f t="shared" si="2"/>
        <v>768</v>
      </c>
      <c r="B118" s="182">
        <v>768</v>
      </c>
      <c r="C118" s="183" t="s">
        <v>1115</v>
      </c>
      <c r="D118" s="181">
        <f t="shared" si="3"/>
        <v>59</v>
      </c>
      <c r="E118" s="201">
        <v>59</v>
      </c>
      <c r="F118" s="183" t="s">
        <v>1116</v>
      </c>
      <c r="G118" s="184" t="s">
        <v>935</v>
      </c>
      <c r="H118" s="185">
        <v>1.4999999999999999E-2</v>
      </c>
      <c r="I118" s="186">
        <v>2.0299999999999998</v>
      </c>
      <c r="J118" s="186">
        <v>1.32</v>
      </c>
      <c r="K118" s="186">
        <v>1.32</v>
      </c>
      <c r="L118" s="202">
        <v>0</v>
      </c>
      <c r="M118" s="187">
        <v>133.41999999999999</v>
      </c>
      <c r="N118" s="187">
        <v>0.05</v>
      </c>
      <c r="O118" s="187">
        <v>0.05</v>
      </c>
    </row>
    <row r="119" spans="1:15" x14ac:dyDescent="0.2">
      <c r="A119" s="181">
        <f t="shared" si="2"/>
        <v>801</v>
      </c>
      <c r="B119" s="182">
        <v>801</v>
      </c>
      <c r="C119" s="183" t="s">
        <v>1117</v>
      </c>
      <c r="D119" s="181">
        <f t="shared" si="3"/>
        <v>105</v>
      </c>
      <c r="E119" s="201">
        <v>105</v>
      </c>
      <c r="F119" s="183" t="s">
        <v>1118</v>
      </c>
      <c r="G119" s="184" t="s">
        <v>936</v>
      </c>
      <c r="H119" s="185">
        <v>0.439</v>
      </c>
      <c r="I119" s="186">
        <v>2.94</v>
      </c>
      <c r="J119" s="186">
        <v>1.57</v>
      </c>
      <c r="K119" s="186">
        <v>1.57</v>
      </c>
      <c r="L119" s="202">
        <v>0</v>
      </c>
      <c r="M119" s="187">
        <v>371.71</v>
      </c>
      <c r="N119" s="187">
        <v>0.05</v>
      </c>
      <c r="O119" s="187">
        <v>0.05</v>
      </c>
    </row>
    <row r="120" spans="1:15" x14ac:dyDescent="0.2">
      <c r="A120" s="181">
        <f t="shared" si="2"/>
        <v>792</v>
      </c>
      <c r="B120" s="182">
        <v>792</v>
      </c>
      <c r="C120" s="183" t="s">
        <v>1119</v>
      </c>
      <c r="D120" s="181">
        <f t="shared" si="3"/>
        <v>96</v>
      </c>
      <c r="E120" s="201">
        <v>96</v>
      </c>
      <c r="F120" s="183" t="s">
        <v>1120</v>
      </c>
      <c r="G120" s="184" t="s">
        <v>937</v>
      </c>
      <c r="H120" s="185">
        <v>0</v>
      </c>
      <c r="I120" s="186">
        <v>26.01</v>
      </c>
      <c r="J120" s="186">
        <v>0.53</v>
      </c>
      <c r="K120" s="186">
        <v>0.53</v>
      </c>
      <c r="L120" s="202">
        <v>0</v>
      </c>
      <c r="M120" s="187">
        <v>2135.4299999999998</v>
      </c>
      <c r="N120" s="187">
        <v>0.05</v>
      </c>
      <c r="O120" s="187">
        <v>0.05</v>
      </c>
    </row>
    <row r="121" spans="1:15" x14ac:dyDescent="0.2">
      <c r="A121" s="181">
        <f t="shared" si="2"/>
        <v>806</v>
      </c>
      <c r="B121" s="182">
        <v>806</v>
      </c>
      <c r="C121" s="183" t="s">
        <v>1121</v>
      </c>
      <c r="D121" s="181">
        <f t="shared" si="3"/>
        <v>109</v>
      </c>
      <c r="E121" s="201">
        <v>109</v>
      </c>
      <c r="F121" s="183" t="s">
        <v>1122</v>
      </c>
      <c r="G121" s="184" t="s">
        <v>938</v>
      </c>
      <c r="H121" s="185">
        <v>7.2999999999999995E-2</v>
      </c>
      <c r="I121" s="186">
        <v>26.4</v>
      </c>
      <c r="J121" s="186">
        <v>2.89</v>
      </c>
      <c r="K121" s="186">
        <v>2.89</v>
      </c>
      <c r="L121" s="202">
        <v>0</v>
      </c>
      <c r="M121" s="187">
        <v>1139.3399999999999</v>
      </c>
      <c r="N121" s="187">
        <v>0.05</v>
      </c>
      <c r="O121" s="187">
        <v>0.05</v>
      </c>
    </row>
    <row r="122" spans="1:15" x14ac:dyDescent="0.2">
      <c r="A122" s="181">
        <f t="shared" si="2"/>
        <v>803</v>
      </c>
      <c r="B122" s="182">
        <v>803</v>
      </c>
      <c r="C122" s="183" t="s">
        <v>1123</v>
      </c>
      <c r="D122" s="181">
        <f t="shared" si="3"/>
        <v>107</v>
      </c>
      <c r="E122" s="201">
        <v>107</v>
      </c>
      <c r="F122" s="183" t="s">
        <v>1124</v>
      </c>
      <c r="G122" s="184" t="s">
        <v>939</v>
      </c>
      <c r="H122" s="185">
        <v>0</v>
      </c>
      <c r="I122" s="186">
        <v>2.97</v>
      </c>
      <c r="J122" s="186">
        <v>1.29</v>
      </c>
      <c r="K122" s="186">
        <v>1.29</v>
      </c>
      <c r="L122" s="202">
        <v>0</v>
      </c>
      <c r="M122" s="187">
        <v>371.68</v>
      </c>
      <c r="N122" s="187">
        <v>0.05</v>
      </c>
      <c r="O122" s="187">
        <v>0.05</v>
      </c>
    </row>
    <row r="123" spans="1:15" x14ac:dyDescent="0.2">
      <c r="A123" s="181">
        <f t="shared" si="2"/>
        <v>805</v>
      </c>
      <c r="B123" s="182">
        <v>805</v>
      </c>
      <c r="C123" s="183" t="s">
        <v>1125</v>
      </c>
      <c r="D123" s="181">
        <f t="shared" si="3"/>
        <v>108</v>
      </c>
      <c r="E123" s="201">
        <v>108</v>
      </c>
      <c r="F123" s="183" t="s">
        <v>1126</v>
      </c>
      <c r="G123" s="184" t="s">
        <v>940</v>
      </c>
      <c r="H123" s="185">
        <v>0.21199999999999999</v>
      </c>
      <c r="I123" s="186">
        <v>19.39</v>
      </c>
      <c r="J123" s="186">
        <v>3.57</v>
      </c>
      <c r="K123" s="186">
        <v>3.57</v>
      </c>
      <c r="L123" s="202">
        <v>0</v>
      </c>
      <c r="M123" s="187">
        <v>2721.32</v>
      </c>
      <c r="N123" s="187">
        <v>0.05</v>
      </c>
      <c r="O123" s="187">
        <v>0.05</v>
      </c>
    </row>
    <row r="124" spans="1:15" x14ac:dyDescent="0.2">
      <c r="A124" s="181">
        <f t="shared" si="2"/>
        <v>825</v>
      </c>
      <c r="B124" s="182">
        <v>825</v>
      </c>
      <c r="C124" s="183" t="s">
        <v>1127</v>
      </c>
      <c r="D124" s="181">
        <f t="shared" si="3"/>
        <v>56</v>
      </c>
      <c r="E124" s="201">
        <v>56</v>
      </c>
      <c r="F124" s="183" t="s">
        <v>1128</v>
      </c>
      <c r="G124" s="184" t="s">
        <v>941</v>
      </c>
      <c r="H124" s="185">
        <v>0.35</v>
      </c>
      <c r="I124" s="186">
        <v>5.09</v>
      </c>
      <c r="J124" s="186">
        <v>1.58</v>
      </c>
      <c r="K124" s="186">
        <v>1.58</v>
      </c>
      <c r="L124" s="202">
        <v>0</v>
      </c>
      <c r="M124" s="187">
        <v>439.3</v>
      </c>
      <c r="N124" s="187">
        <v>0.05</v>
      </c>
      <c r="O124" s="187">
        <v>0.05</v>
      </c>
    </row>
    <row r="125" spans="1:15" ht="25.5" x14ac:dyDescent="0.2">
      <c r="A125" s="181">
        <f t="shared" si="2"/>
        <v>802</v>
      </c>
      <c r="B125" s="182">
        <v>802</v>
      </c>
      <c r="C125" s="183" t="s">
        <v>1129</v>
      </c>
      <c r="D125" s="181">
        <f t="shared" si="3"/>
        <v>106</v>
      </c>
      <c r="E125" s="201">
        <v>106</v>
      </c>
      <c r="F125" s="183" t="s">
        <v>1130</v>
      </c>
      <c r="G125" s="184" t="s">
        <v>942</v>
      </c>
      <c r="H125" s="185">
        <v>0.17199999999999999</v>
      </c>
      <c r="I125" s="186">
        <v>135.22999999999999</v>
      </c>
      <c r="J125" s="186">
        <v>0.87</v>
      </c>
      <c r="K125" s="186">
        <v>0.87</v>
      </c>
      <c r="L125" s="202">
        <v>-0.20499999999999999</v>
      </c>
      <c r="M125" s="187">
        <v>910.91</v>
      </c>
      <c r="N125" s="187">
        <v>0.05</v>
      </c>
      <c r="O125" s="187">
        <v>0.05</v>
      </c>
    </row>
    <row r="126" spans="1:15" x14ac:dyDescent="0.2">
      <c r="A126" s="181">
        <f t="shared" si="2"/>
        <v>807</v>
      </c>
      <c r="B126" s="182">
        <v>807</v>
      </c>
      <c r="C126" s="183" t="s">
        <v>1131</v>
      </c>
      <c r="D126" s="181">
        <f t="shared" si="3"/>
        <v>63</v>
      </c>
      <c r="E126" s="201">
        <v>63</v>
      </c>
      <c r="F126" s="183" t="s">
        <v>1132</v>
      </c>
      <c r="G126" s="184" t="s">
        <v>943</v>
      </c>
      <c r="H126" s="185">
        <v>0</v>
      </c>
      <c r="I126" s="186">
        <v>110.1</v>
      </c>
      <c r="J126" s="186">
        <v>0.77</v>
      </c>
      <c r="K126" s="186">
        <v>0.77</v>
      </c>
      <c r="L126" s="202">
        <v>0</v>
      </c>
      <c r="M126" s="187">
        <v>915.54</v>
      </c>
      <c r="N126" s="187">
        <v>0.05</v>
      </c>
      <c r="O126" s="187">
        <v>0.05</v>
      </c>
    </row>
    <row r="127" spans="1:15" x14ac:dyDescent="0.2">
      <c r="A127" s="181">
        <f t="shared" si="2"/>
        <v>810</v>
      </c>
      <c r="B127" s="182">
        <v>810</v>
      </c>
      <c r="C127" s="183" t="s">
        <v>1133</v>
      </c>
      <c r="D127" s="181">
        <f t="shared" si="3"/>
        <v>110</v>
      </c>
      <c r="E127" s="201">
        <v>110</v>
      </c>
      <c r="F127" s="183" t="s">
        <v>1134</v>
      </c>
      <c r="G127" s="184" t="s">
        <v>944</v>
      </c>
      <c r="H127" s="185">
        <v>5.3999999999999999E-2</v>
      </c>
      <c r="I127" s="186">
        <v>399.71</v>
      </c>
      <c r="J127" s="186">
        <v>2.41</v>
      </c>
      <c r="K127" s="186">
        <v>2.41</v>
      </c>
      <c r="L127" s="202">
        <v>-5.3999999999999999E-2</v>
      </c>
      <c r="M127" s="187">
        <v>4676.79</v>
      </c>
      <c r="N127" s="187">
        <v>0.05</v>
      </c>
      <c r="O127" s="187">
        <v>0.05</v>
      </c>
    </row>
    <row r="128" spans="1:15" x14ac:dyDescent="0.2">
      <c r="A128" s="181">
        <f t="shared" si="2"/>
        <v>811</v>
      </c>
      <c r="B128" s="182">
        <v>811</v>
      </c>
      <c r="C128" s="183" t="s">
        <v>975</v>
      </c>
      <c r="D128" s="181">
        <f t="shared" si="3"/>
        <v>113</v>
      </c>
      <c r="E128" s="201">
        <v>113</v>
      </c>
      <c r="F128" s="183" t="s">
        <v>975</v>
      </c>
      <c r="G128" s="184" t="s">
        <v>945</v>
      </c>
      <c r="H128" s="185">
        <v>0.13800000000000001</v>
      </c>
      <c r="I128" s="186">
        <v>42.48</v>
      </c>
      <c r="J128" s="186">
        <v>2.41</v>
      </c>
      <c r="K128" s="186">
        <v>2.41</v>
      </c>
      <c r="L128" s="202">
        <v>0</v>
      </c>
      <c r="M128" s="187">
        <v>3398.53</v>
      </c>
      <c r="N128" s="187">
        <v>0.05</v>
      </c>
      <c r="O128" s="187">
        <v>0.05</v>
      </c>
    </row>
    <row r="129" spans="1:15" x14ac:dyDescent="0.2">
      <c r="A129" s="181">
        <f t="shared" ref="A129:A136" si="4">IF(B129=0,"",B129)</f>
        <v>885</v>
      </c>
      <c r="B129" s="182">
        <v>885</v>
      </c>
      <c r="C129" s="183" t="s">
        <v>1135</v>
      </c>
      <c r="D129" s="181">
        <f t="shared" ref="D129:D136" si="5">IF(E129=0,"",E129)</f>
        <v>31</v>
      </c>
      <c r="E129" s="201">
        <v>31</v>
      </c>
      <c r="F129" s="183" t="s">
        <v>1136</v>
      </c>
      <c r="G129" s="184" t="s">
        <v>946</v>
      </c>
      <c r="H129" s="185">
        <v>1.4999999999999999E-2</v>
      </c>
      <c r="I129" s="186">
        <v>49.84</v>
      </c>
      <c r="J129" s="186">
        <v>1.43</v>
      </c>
      <c r="K129" s="186">
        <v>1.43</v>
      </c>
      <c r="L129" s="202">
        <v>-1.4999999999999999E-2</v>
      </c>
      <c r="M129" s="187">
        <v>1967.5</v>
      </c>
      <c r="N129" s="187">
        <v>0.05</v>
      </c>
      <c r="O129" s="187">
        <v>0.05</v>
      </c>
    </row>
    <row r="130" spans="1:15" x14ac:dyDescent="0.2">
      <c r="A130" s="181">
        <f t="shared" si="4"/>
        <v>828</v>
      </c>
      <c r="B130" s="182">
        <v>828</v>
      </c>
      <c r="C130" s="183" t="s">
        <v>975</v>
      </c>
      <c r="D130" s="181">
        <f t="shared" si="5"/>
        <v>42</v>
      </c>
      <c r="E130" s="201">
        <v>42</v>
      </c>
      <c r="F130" s="183" t="s">
        <v>975</v>
      </c>
      <c r="G130" s="184" t="s">
        <v>947</v>
      </c>
      <c r="H130" s="185">
        <v>0</v>
      </c>
      <c r="I130" s="186">
        <v>43.46</v>
      </c>
      <c r="J130" s="186">
        <v>2.41</v>
      </c>
      <c r="K130" s="186">
        <v>2.41</v>
      </c>
      <c r="L130" s="202">
        <v>0</v>
      </c>
      <c r="M130" s="187">
        <v>1043.02</v>
      </c>
      <c r="N130" s="187">
        <v>0.05</v>
      </c>
      <c r="O130" s="187">
        <v>0.05</v>
      </c>
    </row>
    <row r="131" spans="1:15" x14ac:dyDescent="0.2">
      <c r="A131" s="181">
        <f t="shared" si="4"/>
        <v>829</v>
      </c>
      <c r="B131" s="182">
        <v>829</v>
      </c>
      <c r="C131" s="183" t="s">
        <v>1137</v>
      </c>
      <c r="D131" s="181">
        <f t="shared" si="5"/>
        <v>43</v>
      </c>
      <c r="E131" s="201">
        <v>43</v>
      </c>
      <c r="F131" s="183" t="s">
        <v>975</v>
      </c>
      <c r="G131" s="184" t="s">
        <v>948</v>
      </c>
      <c r="H131" s="185">
        <v>1.47</v>
      </c>
      <c r="I131" s="186">
        <v>17.8</v>
      </c>
      <c r="J131" s="186">
        <v>2.69</v>
      </c>
      <c r="K131" s="186">
        <v>2.69</v>
      </c>
      <c r="L131" s="202">
        <v>0</v>
      </c>
      <c r="M131" s="187">
        <v>1809.33</v>
      </c>
      <c r="N131" s="187">
        <v>0.05</v>
      </c>
      <c r="O131" s="187">
        <v>0.05</v>
      </c>
    </row>
    <row r="132" spans="1:15" x14ac:dyDescent="0.2">
      <c r="A132" s="181">
        <f t="shared" si="4"/>
        <v>830</v>
      </c>
      <c r="B132" s="182">
        <v>830</v>
      </c>
      <c r="C132" s="183" t="s">
        <v>1138</v>
      </c>
      <c r="D132" s="181">
        <f t="shared" si="5"/>
        <v>44</v>
      </c>
      <c r="E132" s="201">
        <v>44</v>
      </c>
      <c r="F132" s="183" t="s">
        <v>1139</v>
      </c>
      <c r="G132" s="184" t="s">
        <v>949</v>
      </c>
      <c r="H132" s="185">
        <v>0.33500000000000002</v>
      </c>
      <c r="I132" s="186">
        <v>190.9</v>
      </c>
      <c r="J132" s="186">
        <v>2.41</v>
      </c>
      <c r="K132" s="186">
        <v>2.41</v>
      </c>
      <c r="L132" s="202">
        <v>-0.33500000000000002</v>
      </c>
      <c r="M132" s="187">
        <v>814.61</v>
      </c>
      <c r="N132" s="187">
        <v>0.05</v>
      </c>
      <c r="O132" s="187">
        <v>0.05</v>
      </c>
    </row>
    <row r="133" spans="1:15" x14ac:dyDescent="0.2">
      <c r="A133" s="181">
        <f t="shared" si="4"/>
        <v>726</v>
      </c>
      <c r="B133" s="182">
        <v>726</v>
      </c>
      <c r="C133" s="183" t="s">
        <v>975</v>
      </c>
      <c r="D133" s="181">
        <f t="shared" si="5"/>
        <v>45</v>
      </c>
      <c r="E133" s="201">
        <v>45</v>
      </c>
      <c r="F133" s="183" t="s">
        <v>975</v>
      </c>
      <c r="G133" s="184" t="s">
        <v>950</v>
      </c>
      <c r="H133" s="185">
        <v>0</v>
      </c>
      <c r="I133" s="186">
        <v>7.66</v>
      </c>
      <c r="J133" s="186">
        <v>2.41</v>
      </c>
      <c r="K133" s="186">
        <v>2.41</v>
      </c>
      <c r="L133" s="202">
        <v>0</v>
      </c>
      <c r="M133" s="187">
        <v>613.17999999999995</v>
      </c>
      <c r="N133" s="187">
        <v>0.05</v>
      </c>
      <c r="O133" s="187">
        <v>0.05</v>
      </c>
    </row>
    <row r="134" spans="1:15" x14ac:dyDescent="0.2">
      <c r="A134" s="181">
        <f t="shared" si="4"/>
        <v>727</v>
      </c>
      <c r="B134" s="182">
        <v>727</v>
      </c>
      <c r="C134" s="183" t="s">
        <v>1140</v>
      </c>
      <c r="D134" s="181">
        <f t="shared" si="5"/>
        <v>46</v>
      </c>
      <c r="E134" s="201">
        <v>46</v>
      </c>
      <c r="F134" s="183" t="s">
        <v>1141</v>
      </c>
      <c r="G134" s="184" t="s">
        <v>951</v>
      </c>
      <c r="H134" s="185">
        <v>0.56499999999999995</v>
      </c>
      <c r="I134" s="186">
        <v>1056.3399999999999</v>
      </c>
      <c r="J134" s="186">
        <v>2.97</v>
      </c>
      <c r="K134" s="186">
        <v>2.97</v>
      </c>
      <c r="L134" s="202">
        <v>0</v>
      </c>
      <c r="M134" s="187">
        <v>3433.11</v>
      </c>
      <c r="N134" s="187">
        <v>0.05</v>
      </c>
      <c r="O134" s="187">
        <v>0.05</v>
      </c>
    </row>
    <row r="135" spans="1:15" x14ac:dyDescent="0.2">
      <c r="A135" s="181">
        <f t="shared" si="4"/>
        <v>728</v>
      </c>
      <c r="B135" s="182">
        <v>728</v>
      </c>
      <c r="C135" s="183" t="s">
        <v>1142</v>
      </c>
      <c r="D135" s="181">
        <f t="shared" si="5"/>
        <v>47</v>
      </c>
      <c r="E135" s="201">
        <v>47</v>
      </c>
      <c r="F135" s="183" t="s">
        <v>1143</v>
      </c>
      <c r="G135" s="184" t="s">
        <v>952</v>
      </c>
      <c r="H135" s="185">
        <v>0.13800000000000001</v>
      </c>
      <c r="I135" s="186">
        <v>177.87</v>
      </c>
      <c r="J135" s="186">
        <v>2.41</v>
      </c>
      <c r="K135" s="186">
        <v>2.41</v>
      </c>
      <c r="L135" s="202">
        <v>0</v>
      </c>
      <c r="M135" s="187">
        <v>5928.92</v>
      </c>
      <c r="N135" s="187">
        <v>0.05</v>
      </c>
      <c r="O135" s="187">
        <v>0.05</v>
      </c>
    </row>
    <row r="136" spans="1:15" x14ac:dyDescent="0.2">
      <c r="A136" s="181">
        <f t="shared" si="4"/>
        <v>729</v>
      </c>
      <c r="B136" s="182">
        <v>729</v>
      </c>
      <c r="C136" s="183" t="s">
        <v>975</v>
      </c>
      <c r="D136" s="181">
        <f t="shared" si="5"/>
        <v>48</v>
      </c>
      <c r="E136" s="201">
        <v>48</v>
      </c>
      <c r="F136" s="183" t="s">
        <v>975</v>
      </c>
      <c r="G136" s="184" t="s">
        <v>953</v>
      </c>
      <c r="H136" s="185">
        <v>0</v>
      </c>
      <c r="I136" s="186">
        <v>40.08</v>
      </c>
      <c r="J136" s="186">
        <v>2.41</v>
      </c>
      <c r="K136" s="186">
        <v>2.41</v>
      </c>
      <c r="L136" s="202">
        <v>0</v>
      </c>
      <c r="M136" s="187">
        <v>2685.07</v>
      </c>
      <c r="N136" s="187">
        <v>0.05</v>
      </c>
      <c r="O136" s="187">
        <v>0.05</v>
      </c>
    </row>
    <row r="137" spans="1:15" x14ac:dyDescent="0.2">
      <c r="A137" s="181">
        <f t="shared" ref="A137:A144" si="6">IF(B137=0,"",B137)</f>
        <v>730</v>
      </c>
      <c r="B137" s="182">
        <v>730</v>
      </c>
      <c r="C137" s="183" t="s">
        <v>975</v>
      </c>
      <c r="D137" s="181">
        <f t="shared" ref="D137:D144" si="7">IF(E137=0,"",E137)</f>
        <v>49</v>
      </c>
      <c r="E137" s="201">
        <v>49</v>
      </c>
      <c r="F137" s="183" t="s">
        <v>975</v>
      </c>
      <c r="G137" s="184" t="s">
        <v>954</v>
      </c>
      <c r="H137" s="185">
        <v>0.17100000000000001</v>
      </c>
      <c r="I137" s="186">
        <v>48.86</v>
      </c>
      <c r="J137" s="186">
        <v>2.67</v>
      </c>
      <c r="K137" s="186">
        <v>2.67</v>
      </c>
      <c r="L137" s="202">
        <v>0</v>
      </c>
      <c r="M137" s="187">
        <v>3664.49</v>
      </c>
      <c r="N137" s="187">
        <v>0.05</v>
      </c>
      <c r="O137" s="187">
        <v>0.05</v>
      </c>
    </row>
    <row r="138" spans="1:15" x14ac:dyDescent="0.2">
      <c r="A138" s="181">
        <f t="shared" si="6"/>
        <v>809</v>
      </c>
      <c r="B138" s="182">
        <v>809</v>
      </c>
      <c r="C138" s="183" t="s">
        <v>1144</v>
      </c>
      <c r="D138" s="181">
        <f t="shared" si="7"/>
        <v>64</v>
      </c>
      <c r="E138" s="201">
        <v>64</v>
      </c>
      <c r="F138" s="183" t="s">
        <v>1145</v>
      </c>
      <c r="G138" s="184" t="s">
        <v>955</v>
      </c>
      <c r="H138" s="185">
        <v>0</v>
      </c>
      <c r="I138" s="186">
        <v>128.96</v>
      </c>
      <c r="J138" s="186">
        <v>2.41</v>
      </c>
      <c r="K138" s="186">
        <v>2.41</v>
      </c>
      <c r="L138" s="202">
        <v>0</v>
      </c>
      <c r="M138" s="187">
        <v>2192.2800000000002</v>
      </c>
      <c r="N138" s="187">
        <v>0.05</v>
      </c>
      <c r="O138" s="187">
        <v>0.05</v>
      </c>
    </row>
    <row r="139" spans="1:15" x14ac:dyDescent="0.2">
      <c r="A139" s="181">
        <f t="shared" si="6"/>
        <v>731</v>
      </c>
      <c r="B139" s="182">
        <v>731</v>
      </c>
      <c r="C139" s="183" t="s">
        <v>975</v>
      </c>
      <c r="D139" s="181">
        <f t="shared" si="7"/>
        <v>50</v>
      </c>
      <c r="E139" s="201">
        <v>50</v>
      </c>
      <c r="F139" s="183" t="s">
        <v>975</v>
      </c>
      <c r="G139" s="184" t="s">
        <v>956</v>
      </c>
      <c r="H139" s="185">
        <v>0.01</v>
      </c>
      <c r="I139" s="186">
        <v>1.1100000000000001</v>
      </c>
      <c r="J139" s="186">
        <v>2.41</v>
      </c>
      <c r="K139" s="186">
        <v>2.41</v>
      </c>
      <c r="L139" s="202">
        <v>0</v>
      </c>
      <c r="M139" s="187">
        <v>2215.09</v>
      </c>
      <c r="N139" s="187">
        <v>0.05</v>
      </c>
      <c r="O139" s="187">
        <v>0.05</v>
      </c>
    </row>
    <row r="140" spans="1:15" ht="25.5" x14ac:dyDescent="0.2">
      <c r="A140" s="181">
        <f t="shared" si="6"/>
        <v>891</v>
      </c>
      <c r="B140" s="182">
        <v>891</v>
      </c>
      <c r="C140" s="183" t="s">
        <v>1146</v>
      </c>
      <c r="D140" s="181">
        <f t="shared" si="7"/>
        <v>35</v>
      </c>
      <c r="E140" s="201">
        <v>35</v>
      </c>
      <c r="F140" s="183" t="s">
        <v>1147</v>
      </c>
      <c r="G140" s="184" t="s">
        <v>957</v>
      </c>
      <c r="H140" s="185">
        <v>0.28999999999999998</v>
      </c>
      <c r="I140" s="186">
        <v>26.54</v>
      </c>
      <c r="J140" s="186">
        <v>1.59</v>
      </c>
      <c r="K140" s="186">
        <v>1.59</v>
      </c>
      <c r="L140" s="202">
        <v>0</v>
      </c>
      <c r="M140" s="187">
        <v>0</v>
      </c>
      <c r="N140" s="187">
        <v>0</v>
      </c>
      <c r="O140" s="187">
        <v>0</v>
      </c>
    </row>
    <row r="141" spans="1:15" x14ac:dyDescent="0.2">
      <c r="A141" s="181">
        <f t="shared" si="6"/>
        <v>732</v>
      </c>
      <c r="B141" s="182">
        <v>732</v>
      </c>
      <c r="C141" s="183" t="s">
        <v>975</v>
      </c>
      <c r="D141" s="181">
        <f t="shared" si="7"/>
        <v>114</v>
      </c>
      <c r="E141" s="201">
        <v>114</v>
      </c>
      <c r="F141" s="183" t="s">
        <v>975</v>
      </c>
      <c r="G141" s="184" t="s">
        <v>958</v>
      </c>
      <c r="H141" s="185">
        <v>5.0000000000000001E-3</v>
      </c>
      <c r="I141" s="186">
        <v>6.27</v>
      </c>
      <c r="J141" s="186">
        <v>2.85</v>
      </c>
      <c r="K141" s="186">
        <v>2.85</v>
      </c>
      <c r="L141" s="202">
        <v>0</v>
      </c>
      <c r="M141" s="187">
        <v>518.24</v>
      </c>
      <c r="N141" s="187">
        <v>0.05</v>
      </c>
      <c r="O141" s="187">
        <v>0.05</v>
      </c>
    </row>
    <row r="142" spans="1:15" x14ac:dyDescent="0.2">
      <c r="A142" s="181">
        <f t="shared" si="6"/>
        <v>733</v>
      </c>
      <c r="B142" s="182">
        <v>733</v>
      </c>
      <c r="C142" s="183" t="s">
        <v>975</v>
      </c>
      <c r="D142" s="181">
        <f t="shared" si="7"/>
        <v>115</v>
      </c>
      <c r="E142" s="201">
        <v>115</v>
      </c>
      <c r="F142" s="183" t="s">
        <v>975</v>
      </c>
      <c r="G142" s="184" t="s">
        <v>959</v>
      </c>
      <c r="H142" s="185">
        <v>0</v>
      </c>
      <c r="I142" s="186">
        <v>2.08</v>
      </c>
      <c r="J142" s="186">
        <v>2.0299999999999998</v>
      </c>
      <c r="K142" s="186">
        <v>2.0299999999999998</v>
      </c>
      <c r="L142" s="202">
        <v>0</v>
      </c>
      <c r="M142" s="187">
        <v>768.14</v>
      </c>
      <c r="N142" s="187">
        <v>0.05</v>
      </c>
      <c r="O142" s="187">
        <v>0.05</v>
      </c>
    </row>
    <row r="143" spans="1:15" x14ac:dyDescent="0.2">
      <c r="A143" s="181">
        <f t="shared" si="6"/>
        <v>734</v>
      </c>
      <c r="B143" s="182">
        <v>734</v>
      </c>
      <c r="C143" s="183" t="s">
        <v>975</v>
      </c>
      <c r="D143" s="181">
        <f t="shared" si="7"/>
        <v>116</v>
      </c>
      <c r="E143" s="201">
        <v>116</v>
      </c>
      <c r="F143" s="183" t="s">
        <v>975</v>
      </c>
      <c r="G143" s="184" t="s">
        <v>960</v>
      </c>
      <c r="H143" s="185">
        <v>1.9E-2</v>
      </c>
      <c r="I143" s="186">
        <v>5.37</v>
      </c>
      <c r="J143" s="186">
        <v>2.33</v>
      </c>
      <c r="K143" s="186">
        <v>2.33</v>
      </c>
      <c r="L143" s="202">
        <v>-0.13600000000000001</v>
      </c>
      <c r="M143" s="187">
        <v>304.43</v>
      </c>
      <c r="N143" s="187">
        <v>0.05</v>
      </c>
      <c r="O143" s="187">
        <v>0.05</v>
      </c>
    </row>
    <row r="144" spans="1:15" x14ac:dyDescent="0.2">
      <c r="A144" s="181">
        <f t="shared" si="6"/>
        <v>735</v>
      </c>
      <c r="B144" s="182">
        <v>735</v>
      </c>
      <c r="C144" s="183" t="s">
        <v>975</v>
      </c>
      <c r="D144" s="181">
        <f t="shared" si="7"/>
        <v>117</v>
      </c>
      <c r="E144" s="201">
        <v>117</v>
      </c>
      <c r="F144" s="183" t="s">
        <v>975</v>
      </c>
      <c r="G144" s="184" t="s">
        <v>961</v>
      </c>
      <c r="H144" s="185">
        <v>0.13700000000000001</v>
      </c>
      <c r="I144" s="186">
        <v>15.32</v>
      </c>
      <c r="J144" s="186">
        <v>2.23</v>
      </c>
      <c r="K144" s="186">
        <v>2.23</v>
      </c>
      <c r="L144" s="202">
        <v>0</v>
      </c>
      <c r="M144" s="187">
        <v>429.94</v>
      </c>
      <c r="N144" s="187">
        <v>0.05</v>
      </c>
      <c r="O144" s="187">
        <v>0.05</v>
      </c>
    </row>
    <row r="146" spans="1:15" x14ac:dyDescent="0.2">
      <c r="A146" s="255" t="s">
        <v>1645</v>
      </c>
      <c r="B146" s="255"/>
      <c r="C146" s="255"/>
      <c r="D146" s="255"/>
      <c r="E146" s="255"/>
      <c r="F146" s="255"/>
      <c r="G146" s="255"/>
      <c r="H146" s="255"/>
      <c r="I146" s="255"/>
      <c r="J146" s="255"/>
      <c r="K146" s="255"/>
      <c r="L146" s="255"/>
      <c r="M146" s="255"/>
      <c r="N146" s="255"/>
      <c r="O146" s="255"/>
    </row>
  </sheetData>
  <mergeCells count="11">
    <mergeCell ref="A146:O146"/>
    <mergeCell ref="A4:F4"/>
    <mergeCell ref="D5:F5"/>
    <mergeCell ref="F1:O1"/>
    <mergeCell ref="A2:O2"/>
    <mergeCell ref="C1:D1"/>
    <mergeCell ref="D6:F6"/>
    <mergeCell ref="D7:F7"/>
    <mergeCell ref="A5:C5"/>
    <mergeCell ref="A6:C6"/>
    <mergeCell ref="A7:C7"/>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 xml:space="preserve">&amp;L&amp;"Trebuchet MS,Regular"&amp;8NORTHERN POWERGRID (YORKSHIRE) PLC&amp;C&amp;"Arial,Regular"&amp;8Page &amp;P+36 of 54&amp;R&amp;"Arial,Regular"&amp;8DECEMBER 2015 - FINAL V2.0 </oddFooter>
    <firstHeader>&amp;L
&amp;"Arial,Bold"Annex 2&amp;"Arial,Regular" - Schedule of Charges for use of the Distribution System by Designated EHV Properties (including LDNOs with Designated EHV Properties/end-users)</firstHeader>
    <firstFooter xml:space="preserve">&amp;L&amp;"Trebuchet MS,Regular"&amp;8NORTHERN POWERGRID (YORKSHIRE) PLC&amp;C&amp;"Arial,Regular"&amp;8Page &amp;P+36 of 54&amp;R&amp;"Arial,Regular"&amp;8DECEMBER 2015 - FINAL V2.0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1"/>
  <sheetViews>
    <sheetView zoomScaleNormal="100" zoomScaleSheetLayoutView="100" workbookViewId="0">
      <selection activeCell="D147" sqref="D147"/>
    </sheetView>
  </sheetViews>
  <sheetFormatPr defaultRowHeight="12.75" x14ac:dyDescent="0.2"/>
  <cols>
    <col min="1" max="1" width="14.7109375" style="67" customWidth="1"/>
    <col min="2" max="2" width="8.7109375" style="67" customWidth="1"/>
    <col min="3" max="3" width="15.7109375" style="73" bestFit="1" customWidth="1"/>
    <col min="4" max="4" width="50.7109375" style="73" customWidth="1"/>
    <col min="5" max="5" width="14.7109375" style="74" customWidth="1"/>
    <col min="6" max="7" width="14.7109375" style="75" customWidth="1"/>
    <col min="8" max="8" width="14.7109375" style="67" customWidth="1"/>
    <col min="9" max="9" width="15.5703125" style="67" customWidth="1"/>
    <col min="10" max="13" width="9.140625" style="67"/>
    <col min="14" max="14" width="9.42578125" style="67" bestFit="1" customWidth="1"/>
    <col min="15" max="16384" width="9.140625" style="67"/>
  </cols>
  <sheetData>
    <row r="1" spans="1:14" x14ac:dyDescent="0.2">
      <c r="A1" s="257" t="s">
        <v>556</v>
      </c>
      <c r="B1" s="257"/>
      <c r="C1" s="257"/>
      <c r="D1" s="257"/>
      <c r="E1" s="257"/>
      <c r="F1" s="257"/>
      <c r="G1" s="257"/>
      <c r="H1" s="257"/>
    </row>
    <row r="2" spans="1:14" s="68" customFormat="1" ht="18" x14ac:dyDescent="0.2">
      <c r="A2" s="261" t="str">
        <f>Overview!B4&amp; " - Effective from "&amp;Overview!D4&amp;" - "&amp;Overview!E4&amp;" EDCM import charges"</f>
        <v>Northern Powergrid (Yorkshire) plc - Effective from 1 April 2017 - Final EDCM import charges</v>
      </c>
      <c r="B2" s="262"/>
      <c r="C2" s="262"/>
      <c r="D2" s="262"/>
      <c r="E2" s="262"/>
      <c r="F2" s="262"/>
      <c r="G2" s="262"/>
      <c r="H2" s="263"/>
    </row>
    <row r="3" spans="1:14" s="99" customFormat="1" ht="18" x14ac:dyDescent="0.2">
      <c r="A3" s="106"/>
      <c r="B3" s="106"/>
      <c r="C3" s="106"/>
      <c r="D3" s="107"/>
      <c r="E3" s="108"/>
      <c r="F3" s="108"/>
      <c r="G3" s="109"/>
      <c r="H3" s="109"/>
      <c r="I3" s="96"/>
      <c r="J3" s="96"/>
      <c r="K3" s="96"/>
      <c r="L3" s="96"/>
      <c r="M3" s="96"/>
      <c r="N3" s="96"/>
    </row>
    <row r="4" spans="1:14" ht="63.75" x14ac:dyDescent="0.2">
      <c r="A4" s="69" t="s">
        <v>526</v>
      </c>
      <c r="B4" s="70" t="s">
        <v>491</v>
      </c>
      <c r="C4" s="69" t="s">
        <v>492</v>
      </c>
      <c r="D4" s="71" t="s">
        <v>202</v>
      </c>
      <c r="E4" s="155" t="str">
        <f>'Annex 2 EHV charges'!H9</f>
        <v>Import
Super Red
unit charge
(p/kWh)</v>
      </c>
      <c r="F4" s="155" t="str">
        <f>'Annex 2 EHV charges'!I9</f>
        <v>Import
fixed charge
(p/day)</v>
      </c>
      <c r="G4" s="155" t="str">
        <f>'Annex 2 EHV charges'!J9</f>
        <v>Import
capacity charge
(p/kVA/day)</v>
      </c>
      <c r="H4" s="155" t="str">
        <f>'Annex 2 EHV charges'!K9</f>
        <v>Import
exceeded capacity charge
(p/kVA/day)</v>
      </c>
    </row>
    <row r="5" spans="1:14" ht="25.5" x14ac:dyDescent="0.2">
      <c r="A5" s="189">
        <f t="array" ref="A5">IFERROR(INDEX('Annex 2 EHV charges'!$A$10:$A$144, MATCH(0, IF(('Annex 2 EHV charges'!$A$10:$A$144=""),1, COUNTIF(A$4:$A4, 'Annex 2 EHV charges'!$A$10:$A$144)), 0)),"")</f>
        <v>750</v>
      </c>
      <c r="B5" s="190">
        <f>IF($A5="","",VLOOKUP($A5,'Annex 2 EHV charges'!$A:$O,2,0))</f>
        <v>750</v>
      </c>
      <c r="C5" s="191" t="str">
        <f>IF($A5="","",VLOOKUP($A5,'Annex 2 EHV charges'!$A:$O,3,0))</f>
        <v>2300000599657
2336541294017</v>
      </c>
      <c r="D5" s="190" t="str">
        <f>IF($A5="","",VLOOKUP($A5,'Annex 2 EHV charges'!$A:$O,7,0))</f>
        <v>EHV Site Specific (LLFC 750)</v>
      </c>
      <c r="E5" s="117">
        <f>IFERROR(IF(VLOOKUP($A5,'Annex 2 EHV charges'!$A:$O,8,FALSE)=0,"",VLOOKUP($A5,'Annex 2 EHV charges'!$A:$O,8,FALSE)),"")</f>
        <v>0.57199999999999995</v>
      </c>
      <c r="F5" s="118" t="str">
        <f>IFERROR(IF(VLOOKUP($A5,'Annex 2 EHV charges'!$A:$O,9,FALSE)=0,"",VLOOKUP($A5,'Annex 2 EHV charges'!$A:$O,9,FALSE)),"")</f>
        <v/>
      </c>
      <c r="G5" s="119">
        <f>IFERROR(IF(VLOOKUP($A5,'Annex 2 EHV charges'!$A:$O,10,FALSE)=0,"",VLOOKUP($A5,'Annex 2 EHV charges'!$A:$O,10,FALSE)),"")</f>
        <v>7.98</v>
      </c>
      <c r="H5" s="119">
        <f>IFERROR(IF(VLOOKUP($A5,'Annex 2 EHV charges'!$A:$O,11,FALSE)=0,"",VLOOKUP($A5,'Annex 2 EHV charges'!$A:$O,11,FALSE)),"")</f>
        <v>7.98</v>
      </c>
    </row>
    <row r="6" spans="1:14" ht="76.5" x14ac:dyDescent="0.2">
      <c r="A6" s="189">
        <f t="array" ref="A6">IFERROR(INDEX('Annex 2 EHV charges'!$A$10:$A$144, MATCH(0, IF(('Annex 2 EHV charges'!$A$10:$A$144=""),1, COUNTIF(A$4:$A5, 'Annex 2 EHV charges'!$A$10:$A$144)), 0)),"")</f>
        <v>751</v>
      </c>
      <c r="B6" s="190">
        <f>IF($A6="","",VLOOKUP($A6,'Annex 2 EHV charges'!$A:$O,2,0))</f>
        <v>751</v>
      </c>
      <c r="C6" s="191" t="str">
        <f>IF($A6="","",VLOOKUP($A6,'Annex 2 EHV charges'!$A:$O,3,0))</f>
        <v>2300000702517
2300000702526
2300000702535
2376555002010
2376555002029
2376555002038</v>
      </c>
      <c r="D6" s="190" t="str">
        <f>IF($A6="","",VLOOKUP($A6,'Annex 2 EHV charges'!$A:$O,7,0))</f>
        <v>EHV Site Specific (LLFC 751)</v>
      </c>
      <c r="E6" s="117">
        <f>IFERROR(IF(VLOOKUP($A6,'Annex 2 EHV charges'!$A:$O,8,FALSE)=0,"",VLOOKUP($A6,'Annex 2 EHV charges'!$A:$O,8,FALSE)),"")</f>
        <v>0.04</v>
      </c>
      <c r="F6" s="118">
        <f>IFERROR(IF(VLOOKUP($A6,'Annex 2 EHV charges'!$A:$O,9,FALSE)=0,"",VLOOKUP($A6,'Annex 2 EHV charges'!$A:$O,9,FALSE)),"")</f>
        <v>3347.81</v>
      </c>
      <c r="G6" s="119">
        <f>IFERROR(IF(VLOOKUP($A6,'Annex 2 EHV charges'!$A:$O,10,FALSE)=0,"",VLOOKUP($A6,'Annex 2 EHV charges'!$A:$O,10,FALSE)),"")</f>
        <v>2.04</v>
      </c>
      <c r="H6" s="119">
        <f>IFERROR(IF(VLOOKUP($A6,'Annex 2 EHV charges'!$A:$O,11,FALSE)=0,"",VLOOKUP($A6,'Annex 2 EHV charges'!$A:$O,11,FALSE)),"")</f>
        <v>2.04</v>
      </c>
    </row>
    <row r="7" spans="1:14" x14ac:dyDescent="0.2">
      <c r="A7" s="189">
        <f t="array" ref="A7">IFERROR(INDEX('Annex 2 EHV charges'!$A$10:$A$144, MATCH(0, IF(('Annex 2 EHV charges'!$A$10:$A$144=""),1, COUNTIF(A$4:$A6, 'Annex 2 EHV charges'!$A$10:$A$144)), 0)),"")</f>
        <v>753</v>
      </c>
      <c r="B7" s="190">
        <f>IF($A7="","",VLOOKUP($A7,'Annex 2 EHV charges'!$A:$O,2,0))</f>
        <v>753</v>
      </c>
      <c r="C7" s="190" t="str">
        <f>IF($A7="","",VLOOKUP($A7,'Annex 2 EHV charges'!$A:$O,3,0))</f>
        <v>2356555555010</v>
      </c>
      <c r="D7" s="190" t="str">
        <f>IF($A7="","",VLOOKUP($A7,'Annex 2 EHV charges'!$A:$O,7,0))</f>
        <v>EHV Site Specific (LLFC 753 &amp; 90)</v>
      </c>
      <c r="E7" s="117">
        <f>IFERROR(IF(VLOOKUP($A7,'Annex 2 EHV charges'!$A:$O,8,FALSE)=0,"",VLOOKUP($A7,'Annex 2 EHV charges'!$A:$O,8,FALSE)),"")</f>
        <v>0.84099999999999997</v>
      </c>
      <c r="F7" s="118">
        <f>IFERROR(IF(VLOOKUP($A7,'Annex 2 EHV charges'!$A:$O,9,FALSE)=0,"",VLOOKUP($A7,'Annex 2 EHV charges'!$A:$O,9,FALSE)),"")</f>
        <v>4114.53</v>
      </c>
      <c r="G7" s="119">
        <f>IFERROR(IF(VLOOKUP($A7,'Annex 2 EHV charges'!$A:$O,10,FALSE)=0,"",VLOOKUP($A7,'Annex 2 EHV charges'!$A:$O,10,FALSE)),"")</f>
        <v>2.8</v>
      </c>
      <c r="H7" s="119">
        <f>IFERROR(IF(VLOOKUP($A7,'Annex 2 EHV charges'!$A:$O,11,FALSE)=0,"",VLOOKUP($A7,'Annex 2 EHV charges'!$A:$O,11,FALSE)),"")</f>
        <v>2.8</v>
      </c>
    </row>
    <row r="8" spans="1:14" ht="25.5" x14ac:dyDescent="0.2">
      <c r="A8" s="189">
        <f t="array" ref="A8">IFERROR(INDEX('Annex 2 EHV charges'!$A$10:$A$144, MATCH(0, IF(('Annex 2 EHV charges'!$A$10:$A$144=""),1, COUNTIF(A$4:$A7, 'Annex 2 EHV charges'!$A$10:$A$144)), 0)),"")</f>
        <v>754</v>
      </c>
      <c r="B8" s="190">
        <f>IF($A8="","",VLOOKUP($A8,'Annex 2 EHV charges'!$A:$O,2,0))</f>
        <v>754</v>
      </c>
      <c r="C8" s="191" t="str">
        <f>IF($A8="","",VLOOKUP($A8,'Annex 2 EHV charges'!$A:$O,3,0))</f>
        <v>2356555554017
2380002015807</v>
      </c>
      <c r="D8" s="190" t="str">
        <f>IF($A8="","",VLOOKUP($A8,'Annex 2 EHV charges'!$A:$O,7,0))</f>
        <v>EHV Site Specific (LLFC 754 &amp; 82)</v>
      </c>
      <c r="E8" s="117">
        <f>IFERROR(IF(VLOOKUP($A8,'Annex 2 EHV charges'!$A:$O,8,FALSE)=0,"",VLOOKUP($A8,'Annex 2 EHV charges'!$A:$O,8,FALSE)),"")</f>
        <v>0.34</v>
      </c>
      <c r="F8" s="118">
        <f>IFERROR(IF(VLOOKUP($A8,'Annex 2 EHV charges'!$A:$O,9,FALSE)=0,"",VLOOKUP($A8,'Annex 2 EHV charges'!$A:$O,9,FALSE)),"")</f>
        <v>4420.6499999999996</v>
      </c>
      <c r="G8" s="119">
        <f>IFERROR(IF(VLOOKUP($A8,'Annex 2 EHV charges'!$A:$O,10,FALSE)=0,"",VLOOKUP($A8,'Annex 2 EHV charges'!$A:$O,10,FALSE)),"")</f>
        <v>1.8</v>
      </c>
      <c r="H8" s="119">
        <f>IFERROR(IF(VLOOKUP($A8,'Annex 2 EHV charges'!$A:$O,11,FALSE)=0,"",VLOOKUP($A8,'Annex 2 EHV charges'!$A:$O,11,FALSE)),"")</f>
        <v>1.8</v>
      </c>
    </row>
    <row r="9" spans="1:14" x14ac:dyDescent="0.2">
      <c r="A9" s="189">
        <f t="array" ref="A9">IFERROR(INDEX('Annex 2 EHV charges'!$A$10:$A$144, MATCH(0, IF(('Annex 2 EHV charges'!$A$10:$A$144=""),1, COUNTIF(A$4:$A8, 'Annex 2 EHV charges'!$A$10:$A$144)), 0)),"")</f>
        <v>755</v>
      </c>
      <c r="B9" s="190">
        <f>IF($A9="","",VLOOKUP($A9,'Annex 2 EHV charges'!$A:$O,2,0))</f>
        <v>755</v>
      </c>
      <c r="C9" s="191" t="str">
        <f>IF($A9="","",VLOOKUP($A9,'Annex 2 EHV charges'!$A:$O,3,0))</f>
        <v>2316521850010</v>
      </c>
      <c r="D9" s="190" t="str">
        <f>IF($A9="","",VLOOKUP($A9,'Annex 2 EHV charges'!$A:$O,7,0))</f>
        <v>EHV Site Specific (LLFC 755 &amp; 76)</v>
      </c>
      <c r="E9" s="117">
        <f>IFERROR(IF(VLOOKUP($A9,'Annex 2 EHV charges'!$A:$O,8,FALSE)=0,"",VLOOKUP($A9,'Annex 2 EHV charges'!$A:$O,8,FALSE)),"")</f>
        <v>9.8000000000000004E-2</v>
      </c>
      <c r="F9" s="118">
        <f>IFERROR(IF(VLOOKUP($A9,'Annex 2 EHV charges'!$A:$O,9,FALSE)=0,"",VLOOKUP($A9,'Annex 2 EHV charges'!$A:$O,9,FALSE)),"")</f>
        <v>1901.41</v>
      </c>
      <c r="G9" s="119">
        <f>IFERROR(IF(VLOOKUP($A9,'Annex 2 EHV charges'!$A:$O,10,FALSE)=0,"",VLOOKUP($A9,'Annex 2 EHV charges'!$A:$O,10,FALSE)),"")</f>
        <v>2.09</v>
      </c>
      <c r="H9" s="119">
        <f>IFERROR(IF(VLOOKUP($A9,'Annex 2 EHV charges'!$A:$O,11,FALSE)=0,"",VLOOKUP($A9,'Annex 2 EHV charges'!$A:$O,11,FALSE)),"")</f>
        <v>2.09</v>
      </c>
    </row>
    <row r="10" spans="1:14" x14ac:dyDescent="0.2">
      <c r="A10" s="189">
        <f t="array" ref="A10">IFERROR(INDEX('Annex 2 EHV charges'!$A$10:$A$144, MATCH(0, IF(('Annex 2 EHV charges'!$A$10:$A$144=""),1, COUNTIF(A$4:$A9, 'Annex 2 EHV charges'!$A$10:$A$144)), 0)),"")</f>
        <v>756</v>
      </c>
      <c r="B10" s="190">
        <f>IF($A10="","",VLOOKUP($A10,'Annex 2 EHV charges'!$A:$O,2,0))</f>
        <v>756</v>
      </c>
      <c r="C10" s="191" t="str">
        <f>IF($A10="","",VLOOKUP($A10,'Annex 2 EHV charges'!$A:$O,3,0))</f>
        <v>2346540436013</v>
      </c>
      <c r="D10" s="190" t="str">
        <f>IF($A10="","",VLOOKUP($A10,'Annex 2 EHV charges'!$A:$O,7,0))</f>
        <v>EHV Site Specific (LLFC 756 &amp; 75)</v>
      </c>
      <c r="E10" s="117">
        <f>IFERROR(IF(VLOOKUP($A10,'Annex 2 EHV charges'!$A:$O,8,FALSE)=0,"",VLOOKUP($A10,'Annex 2 EHV charges'!$A:$O,8,FALSE)),"")</f>
        <v>1.4999999999999999E-2</v>
      </c>
      <c r="F10" s="118">
        <f>IFERROR(IF(VLOOKUP($A10,'Annex 2 EHV charges'!$A:$O,9,FALSE)=0,"",VLOOKUP($A10,'Annex 2 EHV charges'!$A:$O,9,FALSE)),"")</f>
        <v>3891.26</v>
      </c>
      <c r="G10" s="119">
        <f>IFERROR(IF(VLOOKUP($A10,'Annex 2 EHV charges'!$A:$O,10,FALSE)=0,"",VLOOKUP($A10,'Annex 2 EHV charges'!$A:$O,10,FALSE)),"")</f>
        <v>1.46</v>
      </c>
      <c r="H10" s="119">
        <f>IFERROR(IF(VLOOKUP($A10,'Annex 2 EHV charges'!$A:$O,11,FALSE)=0,"",VLOOKUP($A10,'Annex 2 EHV charges'!$A:$O,11,FALSE)),"")</f>
        <v>1.46</v>
      </c>
    </row>
    <row r="11" spans="1:14" x14ac:dyDescent="0.2">
      <c r="A11" s="189">
        <f t="array" ref="A11">IFERROR(INDEX('Annex 2 EHV charges'!$A$10:$A$144, MATCH(0, IF(('Annex 2 EHV charges'!$A$10:$A$144=""),1, COUNTIF(A$4:$A10, 'Annex 2 EHV charges'!$A$10:$A$144)), 0)),"")</f>
        <v>757</v>
      </c>
      <c r="B11" s="190">
        <f>IF($A11="","",VLOOKUP($A11,'Annex 2 EHV charges'!$A:$O,2,0))</f>
        <v>757</v>
      </c>
      <c r="C11" s="191" t="str">
        <f>IF($A11="","",VLOOKUP($A11,'Annex 2 EHV charges'!$A:$O,3,0))</f>
        <v>2336566756217</v>
      </c>
      <c r="D11" s="190" t="str">
        <f>IF($A11="","",VLOOKUP($A11,'Annex 2 EHV charges'!$A:$O,7,0))</f>
        <v>EHV Site Specific (LLFC 757 &amp; 95)</v>
      </c>
      <c r="E11" s="117" t="str">
        <f>IFERROR(IF(VLOOKUP($A11,'Annex 2 EHV charges'!$A:$O,8,FALSE)=0,"",VLOOKUP($A11,'Annex 2 EHV charges'!$A:$O,8,FALSE)),"")</f>
        <v/>
      </c>
      <c r="F11" s="118">
        <f>IFERROR(IF(VLOOKUP($A11,'Annex 2 EHV charges'!$A:$O,9,FALSE)=0,"",VLOOKUP($A11,'Annex 2 EHV charges'!$A:$O,9,FALSE)),"")</f>
        <v>603.26</v>
      </c>
      <c r="G11" s="119">
        <f>IFERROR(IF(VLOOKUP($A11,'Annex 2 EHV charges'!$A:$O,10,FALSE)=0,"",VLOOKUP($A11,'Annex 2 EHV charges'!$A:$O,10,FALSE)),"")</f>
        <v>1.1299999999999999</v>
      </c>
      <c r="H11" s="119">
        <f>IFERROR(IF(VLOOKUP($A11,'Annex 2 EHV charges'!$A:$O,11,FALSE)=0,"",VLOOKUP($A11,'Annex 2 EHV charges'!$A:$O,11,FALSE)),"")</f>
        <v>1.1299999999999999</v>
      </c>
    </row>
    <row r="12" spans="1:14" x14ac:dyDescent="0.2">
      <c r="A12" s="189">
        <f t="array" ref="A12">IFERROR(INDEX('Annex 2 EHV charges'!$A$10:$A$144, MATCH(0, IF(('Annex 2 EHV charges'!$A$10:$A$144=""),1, COUNTIF(A$4:$A11, 'Annex 2 EHV charges'!$A$10:$A$144)), 0)),"")</f>
        <v>758</v>
      </c>
      <c r="B12" s="190">
        <f>IF($A12="","",VLOOKUP($A12,'Annex 2 EHV charges'!$A:$O,2,0))</f>
        <v>758</v>
      </c>
      <c r="C12" s="191" t="str">
        <f>IF($A12="","",VLOOKUP($A12,'Annex 2 EHV charges'!$A:$O,3,0))</f>
        <v>TBC</v>
      </c>
      <c r="D12" s="190" t="str">
        <f>IF($A12="","",VLOOKUP($A12,'Annex 2 EHV charges'!$A:$O,7,0))</f>
        <v>EHV Site Specific (LLFC 758)</v>
      </c>
      <c r="E12" s="117" t="str">
        <f>IFERROR(IF(VLOOKUP($A12,'Annex 2 EHV charges'!$A:$O,8,FALSE)=0,"",VLOOKUP($A12,'Annex 2 EHV charges'!$A:$O,8,FALSE)),"")</f>
        <v/>
      </c>
      <c r="F12" s="118">
        <f>IFERROR(IF(VLOOKUP($A12,'Annex 2 EHV charges'!$A:$O,9,FALSE)=0,"",VLOOKUP($A12,'Annex 2 EHV charges'!$A:$O,9,FALSE)),"")</f>
        <v>4448.67</v>
      </c>
      <c r="G12" s="119">
        <f>IFERROR(IF(VLOOKUP($A12,'Annex 2 EHV charges'!$A:$O,10,FALSE)=0,"",VLOOKUP($A12,'Annex 2 EHV charges'!$A:$O,10,FALSE)),"")</f>
        <v>0.75</v>
      </c>
      <c r="H12" s="119">
        <f>IFERROR(IF(VLOOKUP($A12,'Annex 2 EHV charges'!$A:$O,11,FALSE)=0,"",VLOOKUP($A12,'Annex 2 EHV charges'!$A:$O,11,FALSE)),"")</f>
        <v>0.75</v>
      </c>
    </row>
    <row r="13" spans="1:14" x14ac:dyDescent="0.2">
      <c r="A13" s="189">
        <f t="array" ref="A13">IFERROR(INDEX('Annex 2 EHV charges'!$A$10:$A$144, MATCH(0, IF(('Annex 2 EHV charges'!$A$10:$A$144=""),1, COUNTIF(A$4:$A12, 'Annex 2 EHV charges'!$A$10:$A$144)), 0)),"")</f>
        <v>759</v>
      </c>
      <c r="B13" s="190">
        <f>IF($A13="","",VLOOKUP($A13,'Annex 2 EHV charges'!$A:$O,2,0))</f>
        <v>759</v>
      </c>
      <c r="C13" s="191" t="str">
        <f>IF($A13="","",VLOOKUP($A13,'Annex 2 EHV charges'!$A:$O,3,0))</f>
        <v>MSID_0645</v>
      </c>
      <c r="D13" s="190" t="str">
        <f>IF($A13="","",VLOOKUP($A13,'Annex 2 EHV charges'!$A:$O,7,0))</f>
        <v>EHV Site Specific (LLFC 759)</v>
      </c>
      <c r="E13" s="117">
        <f>IFERROR(IF(VLOOKUP($A13,'Annex 2 EHV charges'!$A:$O,8,FALSE)=0,"",VLOOKUP($A13,'Annex 2 EHV charges'!$A:$O,8,FALSE)),"")</f>
        <v>3.7999999999999999E-2</v>
      </c>
      <c r="F13" s="118">
        <f>IFERROR(IF(VLOOKUP($A13,'Annex 2 EHV charges'!$A:$O,9,FALSE)=0,"",VLOOKUP($A13,'Annex 2 EHV charges'!$A:$O,9,FALSE)),"")</f>
        <v>8643.8799999999992</v>
      </c>
      <c r="G13" s="119">
        <f>IFERROR(IF(VLOOKUP($A13,'Annex 2 EHV charges'!$A:$O,10,FALSE)=0,"",VLOOKUP($A13,'Annex 2 EHV charges'!$A:$O,10,FALSE)),"")</f>
        <v>2.06</v>
      </c>
      <c r="H13" s="119">
        <f>IFERROR(IF(VLOOKUP($A13,'Annex 2 EHV charges'!$A:$O,11,FALSE)=0,"",VLOOKUP($A13,'Annex 2 EHV charges'!$A:$O,11,FALSE)),"")</f>
        <v>2.06</v>
      </c>
    </row>
    <row r="14" spans="1:14" ht="25.5" x14ac:dyDescent="0.2">
      <c r="A14" s="189">
        <f t="array" ref="A14">IFERROR(INDEX('Annex 2 EHV charges'!$A$10:$A$144, MATCH(0, IF(('Annex 2 EHV charges'!$A$10:$A$144=""),1, COUNTIF(A$4:$A13, 'Annex 2 EHV charges'!$A$10:$A$144)), 0)),"")</f>
        <v>760</v>
      </c>
      <c r="B14" s="190">
        <f>IF($A14="","",VLOOKUP($A14,'Annex 2 EHV charges'!$A:$O,2,0))</f>
        <v>760</v>
      </c>
      <c r="C14" s="191" t="str">
        <f>IF($A14="","",VLOOKUP($A14,'Annex 2 EHV charges'!$A:$O,3,0))</f>
        <v>2300000880966
2376509001013</v>
      </c>
      <c r="D14" s="190" t="str">
        <f>IF($A14="","",VLOOKUP($A14,'Annex 2 EHV charges'!$A:$O,7,0))</f>
        <v>EHV Site Specific - Generation Exempt (LLFC 760 &amp; 60)</v>
      </c>
      <c r="E14" s="117" t="str">
        <f>IFERROR(IF(VLOOKUP($A14,'Annex 2 EHV charges'!$A:$O,8,FALSE)=0,"",VLOOKUP($A14,'Annex 2 EHV charges'!$A:$O,8,FALSE)),"")</f>
        <v/>
      </c>
      <c r="F14" s="118">
        <f>IFERROR(IF(VLOOKUP($A14,'Annex 2 EHV charges'!$A:$O,9,FALSE)=0,"",VLOOKUP($A14,'Annex 2 EHV charges'!$A:$O,9,FALSE)),"")</f>
        <v>781.61</v>
      </c>
      <c r="G14" s="119">
        <f>IFERROR(IF(VLOOKUP($A14,'Annex 2 EHV charges'!$A:$O,10,FALSE)=0,"",VLOOKUP($A14,'Annex 2 EHV charges'!$A:$O,10,FALSE)),"")</f>
        <v>1.27</v>
      </c>
      <c r="H14" s="119">
        <f>IFERROR(IF(VLOOKUP($A14,'Annex 2 EHV charges'!$A:$O,11,FALSE)=0,"",VLOOKUP($A14,'Annex 2 EHV charges'!$A:$O,11,FALSE)),"")</f>
        <v>1.27</v>
      </c>
    </row>
    <row r="15" spans="1:14" ht="25.5" x14ac:dyDescent="0.2">
      <c r="A15" s="189">
        <f t="array" ref="A15">IFERROR(INDEX('Annex 2 EHV charges'!$A$10:$A$144, MATCH(0, IF(('Annex 2 EHV charges'!$A$10:$A$144=""),1, COUNTIF(A$4:$A14, 'Annex 2 EHV charges'!$A$10:$A$144)), 0)),"")</f>
        <v>761</v>
      </c>
      <c r="B15" s="190">
        <f>IF($A15="","",VLOOKUP($A15,'Annex 2 EHV charges'!$A:$O,2,0))</f>
        <v>761</v>
      </c>
      <c r="C15" s="191" t="str">
        <f>IF($A15="","",VLOOKUP($A15,'Annex 2 EHV charges'!$A:$O,3,0))</f>
        <v>2300000526686
2336518071011</v>
      </c>
      <c r="D15" s="190" t="str">
        <f>IF($A15="","",VLOOKUP($A15,'Annex 2 EHV charges'!$A:$O,7,0))</f>
        <v>EHV Site Specific (LLFC 761)</v>
      </c>
      <c r="E15" s="117">
        <f>IFERROR(IF(VLOOKUP($A15,'Annex 2 EHV charges'!$A:$O,8,FALSE)=0,"",VLOOKUP($A15,'Annex 2 EHV charges'!$A:$O,8,FALSE)),"")</f>
        <v>3.0000000000000001E-3</v>
      </c>
      <c r="F15" s="118">
        <f>IFERROR(IF(VLOOKUP($A15,'Annex 2 EHV charges'!$A:$O,9,FALSE)=0,"",VLOOKUP($A15,'Annex 2 EHV charges'!$A:$O,9,FALSE)),"")</f>
        <v>270.89999999999998</v>
      </c>
      <c r="G15" s="119">
        <f>IFERROR(IF(VLOOKUP($A15,'Annex 2 EHV charges'!$A:$O,10,FALSE)=0,"",VLOOKUP($A15,'Annex 2 EHV charges'!$A:$O,10,FALSE)),"")</f>
        <v>0.9</v>
      </c>
      <c r="H15" s="119">
        <f>IFERROR(IF(VLOOKUP($A15,'Annex 2 EHV charges'!$A:$O,11,FALSE)=0,"",VLOOKUP($A15,'Annex 2 EHV charges'!$A:$O,11,FALSE)),"")</f>
        <v>0.9</v>
      </c>
    </row>
    <row r="16" spans="1:14" x14ac:dyDescent="0.2">
      <c r="A16" s="189">
        <f t="array" ref="A16">IFERROR(INDEX('Annex 2 EHV charges'!$A$10:$A$144, MATCH(0, IF(('Annex 2 EHV charges'!$A$10:$A$144=""),1, COUNTIF(A$4:$A15, 'Annex 2 EHV charges'!$A$10:$A$144)), 0)),"")</f>
        <v>762</v>
      </c>
      <c r="B16" s="190">
        <f>IF($A16="","",VLOOKUP($A16,'Annex 2 EHV charges'!$A:$O,2,0))</f>
        <v>762</v>
      </c>
      <c r="C16" s="191" t="str">
        <f>IF($A16="","",VLOOKUP($A16,'Annex 2 EHV charges'!$A:$O,3,0))</f>
        <v>2300000457400</v>
      </c>
      <c r="D16" s="190" t="str">
        <f>IF($A16="","",VLOOKUP($A16,'Annex 2 EHV charges'!$A:$O,7,0))</f>
        <v>EHV Site Specific - Generation Exempt (LLFC 762 &amp; 62)</v>
      </c>
      <c r="E16" s="117" t="str">
        <f>IFERROR(IF(VLOOKUP($A16,'Annex 2 EHV charges'!$A:$O,8,FALSE)=0,"",VLOOKUP($A16,'Annex 2 EHV charges'!$A:$O,8,FALSE)),"")</f>
        <v/>
      </c>
      <c r="F16" s="118">
        <f>IFERROR(IF(VLOOKUP($A16,'Annex 2 EHV charges'!$A:$O,9,FALSE)=0,"",VLOOKUP($A16,'Annex 2 EHV charges'!$A:$O,9,FALSE)),"")</f>
        <v>22.32</v>
      </c>
      <c r="G16" s="119">
        <f>IFERROR(IF(VLOOKUP($A16,'Annex 2 EHV charges'!$A:$O,10,FALSE)=0,"",VLOOKUP($A16,'Annex 2 EHV charges'!$A:$O,10,FALSE)),"")</f>
        <v>1.44</v>
      </c>
      <c r="H16" s="119">
        <f>IFERROR(IF(VLOOKUP($A16,'Annex 2 EHV charges'!$A:$O,11,FALSE)=0,"",VLOOKUP($A16,'Annex 2 EHV charges'!$A:$O,11,FALSE)),"")</f>
        <v>1.44</v>
      </c>
    </row>
    <row r="17" spans="1:8" ht="25.5" x14ac:dyDescent="0.2">
      <c r="A17" s="189">
        <f t="array" ref="A17">IFERROR(INDEX('Annex 2 EHV charges'!$A$10:$A$144, MATCH(0, IF(('Annex 2 EHV charges'!$A$10:$A$144=""),1, COUNTIF(A$4:$A16, 'Annex 2 EHV charges'!$A$10:$A$144)), 0)),"")</f>
        <v>763</v>
      </c>
      <c r="B17" s="190">
        <f>IF($A17="","",VLOOKUP($A17,'Annex 2 EHV charges'!$A:$O,2,0))</f>
        <v>763</v>
      </c>
      <c r="C17" s="191" t="str">
        <f>IF($A17="","",VLOOKUP($A17,'Annex 2 EHV charges'!$A:$O,3,0))</f>
        <v>2300000775853
2376509000010</v>
      </c>
      <c r="D17" s="190" t="str">
        <f>IF($A17="","",VLOOKUP($A17,'Annex 2 EHV charges'!$A:$O,7,0))</f>
        <v>EHV Site Specific - Generation Exempt (LLFC 763 &amp; 80)</v>
      </c>
      <c r="E17" s="117">
        <f>IFERROR(IF(VLOOKUP($A17,'Annex 2 EHV charges'!$A:$O,8,FALSE)=0,"",VLOOKUP($A17,'Annex 2 EHV charges'!$A:$O,8,FALSE)),"")</f>
        <v>1.7999999999999999E-2</v>
      </c>
      <c r="F17" s="118">
        <f>IFERROR(IF(VLOOKUP($A17,'Annex 2 EHV charges'!$A:$O,9,FALSE)=0,"",VLOOKUP($A17,'Annex 2 EHV charges'!$A:$O,9,FALSE)),"")</f>
        <v>116.57</v>
      </c>
      <c r="G17" s="119">
        <f>IFERROR(IF(VLOOKUP($A17,'Annex 2 EHV charges'!$A:$O,10,FALSE)=0,"",VLOOKUP($A17,'Annex 2 EHV charges'!$A:$O,10,FALSE)),"")</f>
        <v>0.93</v>
      </c>
      <c r="H17" s="119">
        <f>IFERROR(IF(VLOOKUP($A17,'Annex 2 EHV charges'!$A:$O,11,FALSE)=0,"",VLOOKUP($A17,'Annex 2 EHV charges'!$A:$O,11,FALSE)),"")</f>
        <v>0.93</v>
      </c>
    </row>
    <row r="18" spans="1:8" ht="38.25" x14ac:dyDescent="0.2">
      <c r="A18" s="189">
        <f t="array" ref="A18">IFERROR(INDEX('Annex 2 EHV charges'!$A$10:$A$144, MATCH(0, IF(('Annex 2 EHV charges'!$A$10:$A$144=""),1, COUNTIF(A$4:$A17, 'Annex 2 EHV charges'!$A$10:$A$144)), 0)),"")</f>
        <v>764</v>
      </c>
      <c r="B18" s="190">
        <f>IF($A18="","",VLOOKUP($A18,'Annex 2 EHV charges'!$A:$O,2,0))</f>
        <v>764</v>
      </c>
      <c r="C18" s="191" t="str">
        <f>IF($A18="","",VLOOKUP($A18,'Annex 2 EHV charges'!$A:$O,3,0))</f>
        <v>2300000233959
2300000233968
2300000233977</v>
      </c>
      <c r="D18" s="190" t="str">
        <f>IF($A18="","",VLOOKUP($A18,'Annex 2 EHV charges'!$A:$O,7,0))</f>
        <v>EHV Site Specific (LLFC 764)</v>
      </c>
      <c r="E18" s="117">
        <f>IFERROR(IF(VLOOKUP($A18,'Annex 2 EHV charges'!$A:$O,8,FALSE)=0,"",VLOOKUP($A18,'Annex 2 EHV charges'!$A:$O,8,FALSE)),"")</f>
        <v>1.6E-2</v>
      </c>
      <c r="F18" s="118">
        <f>IFERROR(IF(VLOOKUP($A18,'Annex 2 EHV charges'!$A:$O,9,FALSE)=0,"",VLOOKUP($A18,'Annex 2 EHV charges'!$A:$O,9,FALSE)),"")</f>
        <v>2852.37</v>
      </c>
      <c r="G18" s="119">
        <f>IFERROR(IF(VLOOKUP($A18,'Annex 2 EHV charges'!$A:$O,10,FALSE)=0,"",VLOOKUP($A18,'Annex 2 EHV charges'!$A:$O,10,FALSE)),"")</f>
        <v>0.8</v>
      </c>
      <c r="H18" s="119">
        <f>IFERROR(IF(VLOOKUP($A18,'Annex 2 EHV charges'!$A:$O,11,FALSE)=0,"",VLOOKUP($A18,'Annex 2 EHV charges'!$A:$O,11,FALSE)),"")</f>
        <v>0.8</v>
      </c>
    </row>
    <row r="19" spans="1:8" ht="38.25" x14ac:dyDescent="0.2">
      <c r="A19" s="189">
        <f t="array" ref="A19">IFERROR(INDEX('Annex 2 EHV charges'!$A$10:$A$144, MATCH(0, IF(('Annex 2 EHV charges'!$A$10:$A$144=""),1, COUNTIF(A$4:$A18, 'Annex 2 EHV charges'!$A$10:$A$144)), 0)),"")</f>
        <v>765</v>
      </c>
      <c r="B19" s="190">
        <f>IF($A19="","",VLOOKUP($A19,'Annex 2 EHV charges'!$A:$O,2,0))</f>
        <v>765</v>
      </c>
      <c r="C19" s="191" t="str">
        <f>IF($A19="","",VLOOKUP($A19,'Annex 2 EHV charges'!$A:$O,3,0))</f>
        <v>2300000457084
2390000010840
2390000010859</v>
      </c>
      <c r="D19" s="190" t="str">
        <f>IF($A19="","",VLOOKUP($A19,'Annex 2 EHV charges'!$A:$O,7,0))</f>
        <v>EHV Site Specific (LLFC 765)</v>
      </c>
      <c r="E19" s="117">
        <f>IFERROR(IF(VLOOKUP($A19,'Annex 2 EHV charges'!$A:$O,8,FALSE)=0,"",VLOOKUP($A19,'Annex 2 EHV charges'!$A:$O,8,FALSE)),"")</f>
        <v>0.81899999999999995</v>
      </c>
      <c r="F19" s="118">
        <f>IFERROR(IF(VLOOKUP($A19,'Annex 2 EHV charges'!$A:$O,9,FALSE)=0,"",VLOOKUP($A19,'Annex 2 EHV charges'!$A:$O,9,FALSE)),"")</f>
        <v>2888.98</v>
      </c>
      <c r="G19" s="119">
        <f>IFERROR(IF(VLOOKUP($A19,'Annex 2 EHV charges'!$A:$O,10,FALSE)=0,"",VLOOKUP($A19,'Annex 2 EHV charges'!$A:$O,10,FALSE)),"")</f>
        <v>2.11</v>
      </c>
      <c r="H19" s="119">
        <f>IFERROR(IF(VLOOKUP($A19,'Annex 2 EHV charges'!$A:$O,11,FALSE)=0,"",VLOOKUP($A19,'Annex 2 EHV charges'!$A:$O,11,FALSE)),"")</f>
        <v>2.11</v>
      </c>
    </row>
    <row r="20" spans="1:8" ht="25.5" x14ac:dyDescent="0.2">
      <c r="A20" s="189">
        <f t="array" ref="A20">IFERROR(INDEX('Annex 2 EHV charges'!$A$10:$A$144, MATCH(0, IF(('Annex 2 EHV charges'!$A$10:$A$144=""),1, COUNTIF(A$4:$A19, 'Annex 2 EHV charges'!$A$10:$A$144)), 0)),"")</f>
        <v>766</v>
      </c>
      <c r="B20" s="190">
        <f>IF($A20="","",VLOOKUP($A20,'Annex 2 EHV charges'!$A:$O,2,0))</f>
        <v>766</v>
      </c>
      <c r="C20" s="191" t="str">
        <f>IF($A20="","",VLOOKUP($A20,'Annex 2 EHV charges'!$A:$O,3,0))</f>
        <v>2376508030013
2376508030022</v>
      </c>
      <c r="D20" s="190" t="str">
        <f>IF($A20="","",VLOOKUP($A20,'Annex 2 EHV charges'!$A:$O,7,0))</f>
        <v>EHV Site Specific - Generation Exempt (LLFC 766 &amp; 66)</v>
      </c>
      <c r="E20" s="117" t="str">
        <f>IFERROR(IF(VLOOKUP($A20,'Annex 2 EHV charges'!$A:$O,8,FALSE)=0,"",VLOOKUP($A20,'Annex 2 EHV charges'!$A:$O,8,FALSE)),"")</f>
        <v/>
      </c>
      <c r="F20" s="118">
        <f>IFERROR(IF(VLOOKUP($A20,'Annex 2 EHV charges'!$A:$O,9,FALSE)=0,"",VLOOKUP($A20,'Annex 2 EHV charges'!$A:$O,9,FALSE)),"")</f>
        <v>66.849999999999994</v>
      </c>
      <c r="G20" s="119">
        <f>IFERROR(IF(VLOOKUP($A20,'Annex 2 EHV charges'!$A:$O,10,FALSE)=0,"",VLOOKUP($A20,'Annex 2 EHV charges'!$A:$O,10,FALSE)),"")</f>
        <v>1.1200000000000001</v>
      </c>
      <c r="H20" s="119">
        <f>IFERROR(IF(VLOOKUP($A20,'Annex 2 EHV charges'!$A:$O,11,FALSE)=0,"",VLOOKUP($A20,'Annex 2 EHV charges'!$A:$O,11,FALSE)),"")</f>
        <v>1.1200000000000001</v>
      </c>
    </row>
    <row r="21" spans="1:8" x14ac:dyDescent="0.2">
      <c r="A21" s="189">
        <f t="array" ref="A21">IFERROR(INDEX('Annex 2 EHV charges'!$A$10:$A$144, MATCH(0, IF(('Annex 2 EHV charges'!$A$10:$A$144=""),1, COUNTIF(A$4:$A20, 'Annex 2 EHV charges'!$A$10:$A$144)), 0)),"")</f>
        <v>767</v>
      </c>
      <c r="B21" s="190">
        <f>IF($A21="","",VLOOKUP($A21,'Annex 2 EHV charges'!$A:$O,2,0))</f>
        <v>767</v>
      </c>
      <c r="C21" s="191" t="str">
        <f>IF($A21="","",VLOOKUP($A21,'Annex 2 EHV charges'!$A:$O,3,0))</f>
        <v>MSID_7020</v>
      </c>
      <c r="D21" s="190" t="str">
        <f>IF($A21="","",VLOOKUP($A21,'Annex 2 EHV charges'!$A:$O,7,0))</f>
        <v>EHV Site Specific - Generation Exempt (LLFC 767 &amp; 67)</v>
      </c>
      <c r="E21" s="117" t="str">
        <f>IFERROR(IF(VLOOKUP($A21,'Annex 2 EHV charges'!$A:$O,8,FALSE)=0,"",VLOOKUP($A21,'Annex 2 EHV charges'!$A:$O,8,FALSE)),"")</f>
        <v/>
      </c>
      <c r="F21" s="118">
        <f>IFERROR(IF(VLOOKUP($A21,'Annex 2 EHV charges'!$A:$O,9,FALSE)=0,"",VLOOKUP($A21,'Annex 2 EHV charges'!$A:$O,9,FALSE)),"")</f>
        <v>100.46</v>
      </c>
      <c r="G21" s="119">
        <f>IFERROR(IF(VLOOKUP($A21,'Annex 2 EHV charges'!$A:$O,10,FALSE)=0,"",VLOOKUP($A21,'Annex 2 EHV charges'!$A:$O,10,FALSE)),"")</f>
        <v>1.1000000000000001</v>
      </c>
      <c r="H21" s="119">
        <f>IFERROR(IF(VLOOKUP($A21,'Annex 2 EHV charges'!$A:$O,11,FALSE)=0,"",VLOOKUP($A21,'Annex 2 EHV charges'!$A:$O,11,FALSE)),"")</f>
        <v>1.1000000000000001</v>
      </c>
    </row>
    <row r="22" spans="1:8" x14ac:dyDescent="0.2">
      <c r="A22" s="189">
        <f t="array" ref="A22">IFERROR(INDEX('Annex 2 EHV charges'!$A$10:$A$144, MATCH(0, IF(('Annex 2 EHV charges'!$A$10:$A$144=""),1, COUNTIF(A$4:$A21, 'Annex 2 EHV charges'!$A$10:$A$144)), 0)),"")</f>
        <v>769</v>
      </c>
      <c r="B22" s="190">
        <f>IF($A22="","",VLOOKUP($A22,'Annex 2 EHV charges'!$A:$O,2,0))</f>
        <v>769</v>
      </c>
      <c r="C22" s="191" t="str">
        <f>IF($A22="","",VLOOKUP($A22,'Annex 2 EHV charges'!$A:$O,3,0))</f>
        <v>2346526241119</v>
      </c>
      <c r="D22" s="190" t="str">
        <f>IF($A22="","",VLOOKUP($A22,'Annex 2 EHV charges'!$A:$O,7,0))</f>
        <v>EHV Site Specific (LLFC 769)</v>
      </c>
      <c r="E22" s="117" t="str">
        <f>IFERROR(IF(VLOOKUP($A22,'Annex 2 EHV charges'!$A:$O,8,FALSE)=0,"",VLOOKUP($A22,'Annex 2 EHV charges'!$A:$O,8,FALSE)),"")</f>
        <v/>
      </c>
      <c r="F22" s="118">
        <f>IFERROR(IF(VLOOKUP($A22,'Annex 2 EHV charges'!$A:$O,9,FALSE)=0,"",VLOOKUP($A22,'Annex 2 EHV charges'!$A:$O,9,FALSE)),"")</f>
        <v>4448.67</v>
      </c>
      <c r="G22" s="119">
        <f>IFERROR(IF(VLOOKUP($A22,'Annex 2 EHV charges'!$A:$O,10,FALSE)=0,"",VLOOKUP($A22,'Annex 2 EHV charges'!$A:$O,10,FALSE)),"")</f>
        <v>2.0299999999999998</v>
      </c>
      <c r="H22" s="119">
        <f>IFERROR(IF(VLOOKUP($A22,'Annex 2 EHV charges'!$A:$O,11,FALSE)=0,"",VLOOKUP($A22,'Annex 2 EHV charges'!$A:$O,11,FALSE)),"")</f>
        <v>2.0299999999999998</v>
      </c>
    </row>
    <row r="23" spans="1:8" x14ac:dyDescent="0.2">
      <c r="A23" s="189">
        <f t="array" ref="A23">IFERROR(INDEX('Annex 2 EHV charges'!$A$10:$A$144, MATCH(0, IF(('Annex 2 EHV charges'!$A$10:$A$144=""),1, COUNTIF(A$4:$A22, 'Annex 2 EHV charges'!$A$10:$A$144)), 0)),"")</f>
        <v>770</v>
      </c>
      <c r="B23" s="190">
        <f>IF($A23="","",VLOOKUP($A23,'Annex 2 EHV charges'!$A:$O,2,0))</f>
        <v>770</v>
      </c>
      <c r="C23" s="191" t="str">
        <f>IF($A23="","",VLOOKUP($A23,'Annex 2 EHV charges'!$A:$O,3,0))</f>
        <v>2366591365115</v>
      </c>
      <c r="D23" s="190" t="str">
        <f>IF($A23="","",VLOOKUP($A23,'Annex 2 EHV charges'!$A:$O,7,0))</f>
        <v>EHV Site Specific (LLFC 770)</v>
      </c>
      <c r="E23" s="117" t="str">
        <f>IFERROR(IF(VLOOKUP($A23,'Annex 2 EHV charges'!$A:$O,8,FALSE)=0,"",VLOOKUP($A23,'Annex 2 EHV charges'!$A:$O,8,FALSE)),"")</f>
        <v/>
      </c>
      <c r="F23" s="118">
        <f>IFERROR(IF(VLOOKUP($A23,'Annex 2 EHV charges'!$A:$O,9,FALSE)=0,"",VLOOKUP($A23,'Annex 2 EHV charges'!$A:$O,9,FALSE)),"")</f>
        <v>4448.67</v>
      </c>
      <c r="G23" s="119">
        <f>IFERROR(IF(VLOOKUP($A23,'Annex 2 EHV charges'!$A:$O,10,FALSE)=0,"",VLOOKUP($A23,'Annex 2 EHV charges'!$A:$O,10,FALSE)),"")</f>
        <v>2.4300000000000002</v>
      </c>
      <c r="H23" s="119">
        <f>IFERROR(IF(VLOOKUP($A23,'Annex 2 EHV charges'!$A:$O,11,FALSE)=0,"",VLOOKUP($A23,'Annex 2 EHV charges'!$A:$O,11,FALSE)),"")</f>
        <v>2.4300000000000002</v>
      </c>
    </row>
    <row r="24" spans="1:8" x14ac:dyDescent="0.2">
      <c r="A24" s="189">
        <f t="array" ref="A24">IFERROR(INDEX('Annex 2 EHV charges'!$A$10:$A$144, MATCH(0, IF(('Annex 2 EHV charges'!$A$10:$A$144=""),1, COUNTIF(A$4:$A23, 'Annex 2 EHV charges'!$A$10:$A$144)), 0)),"")</f>
        <v>771</v>
      </c>
      <c r="B24" s="190">
        <f>IF($A24="","",VLOOKUP($A24,'Annex 2 EHV charges'!$A:$O,2,0))</f>
        <v>771</v>
      </c>
      <c r="C24" s="191" t="str">
        <f>IF($A24="","",VLOOKUP($A24,'Annex 2 EHV charges'!$A:$O,3,0))</f>
        <v>2366591376117</v>
      </c>
      <c r="D24" s="190" t="str">
        <f>IF($A24="","",VLOOKUP($A24,'Annex 2 EHV charges'!$A:$O,7,0))</f>
        <v>EHV Site Specific (LLFC 771 &amp; 92)</v>
      </c>
      <c r="E24" s="117" t="str">
        <f>IFERROR(IF(VLOOKUP($A24,'Annex 2 EHV charges'!$A:$O,8,FALSE)=0,"",VLOOKUP($A24,'Annex 2 EHV charges'!$A:$O,8,FALSE)),"")</f>
        <v/>
      </c>
      <c r="F24" s="118">
        <f>IFERROR(IF(VLOOKUP($A24,'Annex 2 EHV charges'!$A:$O,9,FALSE)=0,"",VLOOKUP($A24,'Annex 2 EHV charges'!$A:$O,9,FALSE)),"")</f>
        <v>1069.9100000000001</v>
      </c>
      <c r="G24" s="119">
        <f>IFERROR(IF(VLOOKUP($A24,'Annex 2 EHV charges'!$A:$O,10,FALSE)=0,"",VLOOKUP($A24,'Annex 2 EHV charges'!$A:$O,10,FALSE)),"")</f>
        <v>0.77</v>
      </c>
      <c r="H24" s="119">
        <f>IFERROR(IF(VLOOKUP($A24,'Annex 2 EHV charges'!$A:$O,11,FALSE)=0,"",VLOOKUP($A24,'Annex 2 EHV charges'!$A:$O,11,FALSE)),"")</f>
        <v>0.77</v>
      </c>
    </row>
    <row r="25" spans="1:8" x14ac:dyDescent="0.2">
      <c r="A25" s="189">
        <f t="array" ref="A25">IFERROR(INDEX('Annex 2 EHV charges'!$A$10:$A$144, MATCH(0, IF(('Annex 2 EHV charges'!$A$10:$A$144=""),1, COUNTIF(A$4:$A24, 'Annex 2 EHV charges'!$A$10:$A$144)), 0)),"")</f>
        <v>772</v>
      </c>
      <c r="B25" s="190">
        <f>IF($A25="","",VLOOKUP($A25,'Annex 2 EHV charges'!$A:$O,2,0))</f>
        <v>772</v>
      </c>
      <c r="C25" s="191" t="str">
        <f>IF($A25="","",VLOOKUP($A25,'Annex 2 EHV charges'!$A:$O,3,0))</f>
        <v>2366591373116</v>
      </c>
      <c r="D25" s="190" t="str">
        <f>IF($A25="","",VLOOKUP($A25,'Annex 2 EHV charges'!$A:$O,7,0))</f>
        <v>EHV Site Specific (LLFC 772)</v>
      </c>
      <c r="E25" s="117" t="str">
        <f>IFERROR(IF(VLOOKUP($A25,'Annex 2 EHV charges'!$A:$O,8,FALSE)=0,"",VLOOKUP($A25,'Annex 2 EHV charges'!$A:$O,8,FALSE)),"")</f>
        <v/>
      </c>
      <c r="F25" s="118">
        <f>IFERROR(IF(VLOOKUP($A25,'Annex 2 EHV charges'!$A:$O,9,FALSE)=0,"",VLOOKUP($A25,'Annex 2 EHV charges'!$A:$O,9,FALSE)),"")</f>
        <v>4448.67</v>
      </c>
      <c r="G25" s="119">
        <f>IFERROR(IF(VLOOKUP($A25,'Annex 2 EHV charges'!$A:$O,10,FALSE)=0,"",VLOOKUP($A25,'Annex 2 EHV charges'!$A:$O,10,FALSE)),"")</f>
        <v>2.04</v>
      </c>
      <c r="H25" s="119">
        <f>IFERROR(IF(VLOOKUP($A25,'Annex 2 EHV charges'!$A:$O,11,FALSE)=0,"",VLOOKUP($A25,'Annex 2 EHV charges'!$A:$O,11,FALSE)),"")</f>
        <v>2.04</v>
      </c>
    </row>
    <row r="26" spans="1:8" ht="25.5" x14ac:dyDescent="0.2">
      <c r="A26" s="189">
        <f t="array" ref="A26">IFERROR(INDEX('Annex 2 EHV charges'!$A$10:$A$144, MATCH(0, IF(('Annex 2 EHV charges'!$A$10:$A$144=""),1, COUNTIF(A$4:$A25, 'Annex 2 EHV charges'!$A$10:$A$144)), 0)),"")</f>
        <v>773</v>
      </c>
      <c r="B26" s="190">
        <f>IF($A26="","",VLOOKUP($A26,'Annex 2 EHV charges'!$A:$O,2,0))</f>
        <v>773</v>
      </c>
      <c r="C26" s="191" t="str">
        <f>IF($A26="","",VLOOKUP($A26,'Annex 2 EHV charges'!$A:$O,3,0))</f>
        <v>2366591486111
2380002104680</v>
      </c>
      <c r="D26" s="190" t="str">
        <f>IF($A26="","",VLOOKUP($A26,'Annex 2 EHV charges'!$A:$O,7,0))</f>
        <v>EHV Site Specific (LLFC 773 &amp; 65)</v>
      </c>
      <c r="E26" s="117" t="str">
        <f>IFERROR(IF(VLOOKUP($A26,'Annex 2 EHV charges'!$A:$O,8,FALSE)=0,"",VLOOKUP($A26,'Annex 2 EHV charges'!$A:$O,8,FALSE)),"")</f>
        <v/>
      </c>
      <c r="F26" s="118">
        <f>IFERROR(IF(VLOOKUP($A26,'Annex 2 EHV charges'!$A:$O,9,FALSE)=0,"",VLOOKUP($A26,'Annex 2 EHV charges'!$A:$O,9,FALSE)),"")</f>
        <v>517.29</v>
      </c>
      <c r="G26" s="119">
        <f>IFERROR(IF(VLOOKUP($A26,'Annex 2 EHV charges'!$A:$O,10,FALSE)=0,"",VLOOKUP($A26,'Annex 2 EHV charges'!$A:$O,10,FALSE)),"")</f>
        <v>1.0900000000000001</v>
      </c>
      <c r="H26" s="119">
        <f>IFERROR(IF(VLOOKUP($A26,'Annex 2 EHV charges'!$A:$O,11,FALSE)=0,"",VLOOKUP($A26,'Annex 2 EHV charges'!$A:$O,11,FALSE)),"")</f>
        <v>1.0900000000000001</v>
      </c>
    </row>
    <row r="27" spans="1:8" ht="25.5" x14ac:dyDescent="0.2">
      <c r="A27" s="189">
        <f t="array" ref="A27">IFERROR(INDEX('Annex 2 EHV charges'!$A$10:$A$144, MATCH(0, IF(('Annex 2 EHV charges'!$A$10:$A$144=""),1, COUNTIF(A$4:$A26, 'Annex 2 EHV charges'!$A$10:$A$144)), 0)),"")</f>
        <v>774</v>
      </c>
      <c r="B27" s="190">
        <f>IF($A27="","",VLOOKUP($A27,'Annex 2 EHV charges'!$A:$O,2,0))</f>
        <v>774</v>
      </c>
      <c r="C27" s="191" t="str">
        <f>IF($A27="","",VLOOKUP($A27,'Annex 2 EHV charges'!$A:$O,3,0))</f>
        <v>2326522910011
2326522910020</v>
      </c>
      <c r="D27" s="190" t="str">
        <f>IF($A27="","",VLOOKUP($A27,'Annex 2 EHV charges'!$A:$O,7,0))</f>
        <v>EHV Site Specific - Generation Exempt (LLFC 774 &amp; 74)</v>
      </c>
      <c r="E27" s="117">
        <f>IFERROR(IF(VLOOKUP($A27,'Annex 2 EHV charges'!$A:$O,8,FALSE)=0,"",VLOOKUP($A27,'Annex 2 EHV charges'!$A:$O,8,FALSE)),"")</f>
        <v>1.073</v>
      </c>
      <c r="F27" s="118">
        <f>IFERROR(IF(VLOOKUP($A27,'Annex 2 EHV charges'!$A:$O,9,FALSE)=0,"",VLOOKUP($A27,'Annex 2 EHV charges'!$A:$O,9,FALSE)),"")</f>
        <v>64.599999999999994</v>
      </c>
      <c r="G27" s="119">
        <f>IFERROR(IF(VLOOKUP($A27,'Annex 2 EHV charges'!$A:$O,10,FALSE)=0,"",VLOOKUP($A27,'Annex 2 EHV charges'!$A:$O,10,FALSE)),"")</f>
        <v>1.1599999999999999</v>
      </c>
      <c r="H27" s="119">
        <f>IFERROR(IF(VLOOKUP($A27,'Annex 2 EHV charges'!$A:$O,11,FALSE)=0,"",VLOOKUP($A27,'Annex 2 EHV charges'!$A:$O,11,FALSE)),"")</f>
        <v>1.1599999999999999</v>
      </c>
    </row>
    <row r="28" spans="1:8" x14ac:dyDescent="0.2">
      <c r="A28" s="189">
        <f t="array" ref="A28">IFERROR(INDEX('Annex 2 EHV charges'!$A$10:$A$144, MATCH(0, IF(('Annex 2 EHV charges'!$A$10:$A$144=""),1, COUNTIF(A$4:$A27, 'Annex 2 EHV charges'!$A$10:$A$144)), 0)),"")</f>
        <v>775</v>
      </c>
      <c r="B28" s="190">
        <f>IF($A28="","",VLOOKUP($A28,'Annex 2 EHV charges'!$A:$O,2,0))</f>
        <v>775</v>
      </c>
      <c r="C28" s="191" t="str">
        <f>IF($A28="","",VLOOKUP($A28,'Annex 2 EHV charges'!$A:$O,3,0))</f>
        <v>2380000531989</v>
      </c>
      <c r="D28" s="190" t="str">
        <f>IF($A28="","",VLOOKUP($A28,'Annex 2 EHV charges'!$A:$O,7,0))</f>
        <v>EHV Site Specific (LLFC 775 &amp; 87)</v>
      </c>
      <c r="E28" s="117">
        <f>IFERROR(IF(VLOOKUP($A28,'Annex 2 EHV charges'!$A:$O,8,FALSE)=0,"",VLOOKUP($A28,'Annex 2 EHV charges'!$A:$O,8,FALSE)),"")</f>
        <v>7.8E-2</v>
      </c>
      <c r="F28" s="118">
        <f>IFERROR(IF(VLOOKUP($A28,'Annex 2 EHV charges'!$A:$O,9,FALSE)=0,"",VLOOKUP($A28,'Annex 2 EHV charges'!$A:$O,9,FALSE)),"")</f>
        <v>201.19</v>
      </c>
      <c r="G28" s="119">
        <f>IFERROR(IF(VLOOKUP($A28,'Annex 2 EHV charges'!$A:$O,10,FALSE)=0,"",VLOOKUP($A28,'Annex 2 EHV charges'!$A:$O,10,FALSE)),"")</f>
        <v>0.96</v>
      </c>
      <c r="H28" s="119">
        <f>IFERROR(IF(VLOOKUP($A28,'Annex 2 EHV charges'!$A:$O,11,FALSE)=0,"",VLOOKUP($A28,'Annex 2 EHV charges'!$A:$O,11,FALSE)),"")</f>
        <v>0.96</v>
      </c>
    </row>
    <row r="29" spans="1:8" x14ac:dyDescent="0.2">
      <c r="A29" s="189">
        <f t="array" ref="A29">IFERROR(INDEX('Annex 2 EHV charges'!$A$10:$A$144, MATCH(0, IF(('Annex 2 EHV charges'!$A$10:$A$144=""),1, COUNTIF(A$4:$A28, 'Annex 2 EHV charges'!$A$10:$A$144)), 0)),"")</f>
        <v>777</v>
      </c>
      <c r="B29" s="190">
        <f>IF($A29="","",VLOOKUP($A29,'Annex 2 EHV charges'!$A:$O,2,0))</f>
        <v>777</v>
      </c>
      <c r="C29" s="191" t="str">
        <f>IF($A29="","",VLOOKUP($A29,'Annex 2 EHV charges'!$A:$O,3,0))</f>
        <v>2300000233596</v>
      </c>
      <c r="D29" s="190" t="str">
        <f>IF($A29="","",VLOOKUP($A29,'Annex 2 EHV charges'!$A:$O,7,0))</f>
        <v>EHV Site Specific - Generation Exempt (LLFC 777 &amp; 77)</v>
      </c>
      <c r="E29" s="117">
        <f>IFERROR(IF(VLOOKUP($A29,'Annex 2 EHV charges'!$A:$O,8,FALSE)=0,"",VLOOKUP($A29,'Annex 2 EHV charges'!$A:$O,8,FALSE)),"")</f>
        <v>0.42799999999999999</v>
      </c>
      <c r="F29" s="118">
        <f>IFERROR(IF(VLOOKUP($A29,'Annex 2 EHV charges'!$A:$O,9,FALSE)=0,"",VLOOKUP($A29,'Annex 2 EHV charges'!$A:$O,9,FALSE)),"")</f>
        <v>2.58</v>
      </c>
      <c r="G29" s="119">
        <f>IFERROR(IF(VLOOKUP($A29,'Annex 2 EHV charges'!$A:$O,10,FALSE)=0,"",VLOOKUP($A29,'Annex 2 EHV charges'!$A:$O,10,FALSE)),"")</f>
        <v>1.1599999999999999</v>
      </c>
      <c r="H29" s="119">
        <f>IFERROR(IF(VLOOKUP($A29,'Annex 2 EHV charges'!$A:$O,11,FALSE)=0,"",VLOOKUP($A29,'Annex 2 EHV charges'!$A:$O,11,FALSE)),"")</f>
        <v>1.1599999999999999</v>
      </c>
    </row>
    <row r="30" spans="1:8" ht="25.5" x14ac:dyDescent="0.2">
      <c r="A30" s="189">
        <f t="array" ref="A30">IFERROR(INDEX('Annex 2 EHV charges'!$A$10:$A$144, MATCH(0, IF(('Annex 2 EHV charges'!$A$10:$A$144=""),1, COUNTIF(A$4:$A29, 'Annex 2 EHV charges'!$A$10:$A$144)), 0)),"")</f>
        <v>778</v>
      </c>
      <c r="B30" s="190">
        <f>IF($A30="","",VLOOKUP($A30,'Annex 2 EHV charges'!$A:$O,2,0))</f>
        <v>778</v>
      </c>
      <c r="C30" s="191" t="str">
        <f>IF($A30="","",VLOOKUP($A30,'Annex 2 EHV charges'!$A:$O,3,0))</f>
        <v>2300000443816</v>
      </c>
      <c r="D30" s="190" t="str">
        <f>IF($A30="","",VLOOKUP($A30,'Annex 2 EHV charges'!$A:$O,7,0))</f>
        <v>EHV Site Specific - Generation Part Exempt (LLFC 778 &amp; 78)</v>
      </c>
      <c r="E30" s="117" t="str">
        <f>IFERROR(IF(VLOOKUP($A30,'Annex 2 EHV charges'!$A:$O,8,FALSE)=0,"",VLOOKUP($A30,'Annex 2 EHV charges'!$A:$O,8,FALSE)),"")</f>
        <v/>
      </c>
      <c r="F30" s="118">
        <f>IFERROR(IF(VLOOKUP($A30,'Annex 2 EHV charges'!$A:$O,9,FALSE)=0,"",VLOOKUP($A30,'Annex 2 EHV charges'!$A:$O,9,FALSE)),"")</f>
        <v>6.86</v>
      </c>
      <c r="G30" s="119">
        <f>IFERROR(IF(VLOOKUP($A30,'Annex 2 EHV charges'!$A:$O,10,FALSE)=0,"",VLOOKUP($A30,'Annex 2 EHV charges'!$A:$O,10,FALSE)),"")</f>
        <v>2.1</v>
      </c>
      <c r="H30" s="119">
        <f>IFERROR(IF(VLOOKUP($A30,'Annex 2 EHV charges'!$A:$O,11,FALSE)=0,"",VLOOKUP($A30,'Annex 2 EHV charges'!$A:$O,11,FALSE)),"")</f>
        <v>2.1</v>
      </c>
    </row>
    <row r="31" spans="1:8" x14ac:dyDescent="0.2">
      <c r="A31" s="189">
        <f t="array" ref="A31">IFERROR(INDEX('Annex 2 EHV charges'!$A$10:$A$144, MATCH(0, IF(('Annex 2 EHV charges'!$A$10:$A$144=""),1, COUNTIF(A$4:$A30, 'Annex 2 EHV charges'!$A$10:$A$144)), 0)),"")</f>
        <v>780</v>
      </c>
      <c r="B31" s="190">
        <f>IF($A31="","",VLOOKUP($A31,'Annex 2 EHV charges'!$A:$O,2,0))</f>
        <v>780</v>
      </c>
      <c r="C31" s="191" t="str">
        <f>IF($A31="","",VLOOKUP($A31,'Annex 2 EHV charges'!$A:$O,3,0))</f>
        <v>2380000825051</v>
      </c>
      <c r="D31" s="190" t="str">
        <f>IF($A31="","",VLOOKUP($A31,'Annex 2 EHV charges'!$A:$O,7,0))</f>
        <v>EHV Site Specific (LLFC 780)</v>
      </c>
      <c r="E31" s="117">
        <f>IFERROR(IF(VLOOKUP($A31,'Annex 2 EHV charges'!$A:$O,8,FALSE)=0,"",VLOOKUP($A31,'Annex 2 EHV charges'!$A:$O,8,FALSE)),"")</f>
        <v>4.0000000000000001E-3</v>
      </c>
      <c r="F31" s="118">
        <f>IFERROR(IF(VLOOKUP($A31,'Annex 2 EHV charges'!$A:$O,9,FALSE)=0,"",VLOOKUP($A31,'Annex 2 EHV charges'!$A:$O,9,FALSE)),"")</f>
        <v>656.91</v>
      </c>
      <c r="G31" s="119">
        <f>IFERROR(IF(VLOOKUP($A31,'Annex 2 EHV charges'!$A:$O,10,FALSE)=0,"",VLOOKUP($A31,'Annex 2 EHV charges'!$A:$O,10,FALSE)),"")</f>
        <v>0.54</v>
      </c>
      <c r="H31" s="119">
        <f>IFERROR(IF(VLOOKUP($A31,'Annex 2 EHV charges'!$A:$O,11,FALSE)=0,"",VLOOKUP($A31,'Annex 2 EHV charges'!$A:$O,11,FALSE)),"")</f>
        <v>0.54</v>
      </c>
    </row>
    <row r="32" spans="1:8" x14ac:dyDescent="0.2">
      <c r="A32" s="189">
        <f t="array" ref="A32">IFERROR(INDEX('Annex 2 EHV charges'!$A$10:$A$144, MATCH(0, IF(('Annex 2 EHV charges'!$A$10:$A$144=""),1, COUNTIF(A$4:$A31, 'Annex 2 EHV charges'!$A$10:$A$144)), 0)),"")</f>
        <v>781</v>
      </c>
      <c r="B32" s="190">
        <f>IF($A32="","",VLOOKUP($A32,'Annex 2 EHV charges'!$A:$O,2,0))</f>
        <v>781</v>
      </c>
      <c r="C32" s="191" t="str">
        <f>IF($A32="","",VLOOKUP($A32,'Annex 2 EHV charges'!$A:$O,3,0))</f>
        <v>2300000790540</v>
      </c>
      <c r="D32" s="190" t="str">
        <f>IF($A32="","",VLOOKUP($A32,'Annex 2 EHV charges'!$A:$O,7,0))</f>
        <v>EHV Site Specific - Generation Exempt (LLFC 781 &amp; 81)</v>
      </c>
      <c r="E32" s="117">
        <f>IFERROR(IF(VLOOKUP($A32,'Annex 2 EHV charges'!$A:$O,8,FALSE)=0,"",VLOOKUP($A32,'Annex 2 EHV charges'!$A:$O,8,FALSE)),"")</f>
        <v>1E-3</v>
      </c>
      <c r="F32" s="118">
        <f>IFERROR(IF(VLOOKUP($A32,'Annex 2 EHV charges'!$A:$O,9,FALSE)=0,"",VLOOKUP($A32,'Annex 2 EHV charges'!$A:$O,9,FALSE)),"")</f>
        <v>63.97</v>
      </c>
      <c r="G32" s="119">
        <f>IFERROR(IF(VLOOKUP($A32,'Annex 2 EHV charges'!$A:$O,10,FALSE)=0,"",VLOOKUP($A32,'Annex 2 EHV charges'!$A:$O,10,FALSE)),"")</f>
        <v>1.22</v>
      </c>
      <c r="H32" s="119">
        <f>IFERROR(IF(VLOOKUP($A32,'Annex 2 EHV charges'!$A:$O,11,FALSE)=0,"",VLOOKUP($A32,'Annex 2 EHV charges'!$A:$O,11,FALSE)),"")</f>
        <v>1.22</v>
      </c>
    </row>
    <row r="33" spans="1:8" ht="25.5" x14ac:dyDescent="0.2">
      <c r="A33" s="189">
        <f t="array" ref="A33">IFERROR(INDEX('Annex 2 EHV charges'!$A$10:$A$144, MATCH(0, IF(('Annex 2 EHV charges'!$A$10:$A$144=""),1, COUNTIF(A$4:$A32, 'Annex 2 EHV charges'!$A$10:$A$144)), 0)),"")</f>
        <v>782</v>
      </c>
      <c r="B33" s="190">
        <f>IF($A33="","",VLOOKUP($A33,'Annex 2 EHV charges'!$A:$O,2,0))</f>
        <v>782</v>
      </c>
      <c r="C33" s="191" t="str">
        <f>IF($A33="","",VLOOKUP($A33,'Annex 2 EHV charges'!$A:$O,3,0))</f>
        <v>2300001016288
2300001016297</v>
      </c>
      <c r="D33" s="190" t="str">
        <f>IF($A33="","",VLOOKUP($A33,'Annex 2 EHV charges'!$A:$O,7,0))</f>
        <v>EHV Site Specific (LLFC 782)</v>
      </c>
      <c r="E33" s="117">
        <f>IFERROR(IF(VLOOKUP($A33,'Annex 2 EHV charges'!$A:$O,8,FALSE)=0,"",VLOOKUP($A33,'Annex 2 EHV charges'!$A:$O,8,FALSE)),"")</f>
        <v>0.61299999999999999</v>
      </c>
      <c r="F33" s="118">
        <f>IFERROR(IF(VLOOKUP($A33,'Annex 2 EHV charges'!$A:$O,9,FALSE)=0,"",VLOOKUP($A33,'Annex 2 EHV charges'!$A:$O,9,FALSE)),"")</f>
        <v>270.89999999999998</v>
      </c>
      <c r="G33" s="119">
        <f>IFERROR(IF(VLOOKUP($A33,'Annex 2 EHV charges'!$A:$O,10,FALSE)=0,"",VLOOKUP($A33,'Annex 2 EHV charges'!$A:$O,10,FALSE)),"")</f>
        <v>2.74</v>
      </c>
      <c r="H33" s="119">
        <f>IFERROR(IF(VLOOKUP($A33,'Annex 2 EHV charges'!$A:$O,11,FALSE)=0,"",VLOOKUP($A33,'Annex 2 EHV charges'!$A:$O,11,FALSE)),"")</f>
        <v>2.74</v>
      </c>
    </row>
    <row r="34" spans="1:8" x14ac:dyDescent="0.2">
      <c r="A34" s="189">
        <f t="array" ref="A34">IFERROR(INDEX('Annex 2 EHV charges'!$A$10:$A$144, MATCH(0, IF(('Annex 2 EHV charges'!$A$10:$A$144=""),1, COUNTIF(A$4:$A33, 'Annex 2 EHV charges'!$A$10:$A$144)), 0)),"")</f>
        <v>783</v>
      </c>
      <c r="B34" s="190">
        <f>IF($A34="","",VLOOKUP($A34,'Annex 2 EHV charges'!$A:$O,2,0))</f>
        <v>783</v>
      </c>
      <c r="C34" s="191" t="str">
        <f>IF($A34="","",VLOOKUP($A34,'Annex 2 EHV charges'!$A:$O,3,0))</f>
        <v>2300000974268</v>
      </c>
      <c r="D34" s="190" t="str">
        <f>IF($A34="","",VLOOKUP($A34,'Annex 2 EHV charges'!$A:$O,7,0))</f>
        <v>EHV Site Specific - Generation Exempt (LLFC 783 &amp; 83)</v>
      </c>
      <c r="E34" s="117">
        <f>IFERROR(IF(VLOOKUP($A34,'Annex 2 EHV charges'!$A:$O,8,FALSE)=0,"",VLOOKUP($A34,'Annex 2 EHV charges'!$A:$O,8,FALSE)),"")</f>
        <v>6.2E-2</v>
      </c>
      <c r="F34" s="118">
        <f>IFERROR(IF(VLOOKUP($A34,'Annex 2 EHV charges'!$A:$O,9,FALSE)=0,"",VLOOKUP($A34,'Annex 2 EHV charges'!$A:$O,9,FALSE)),"")</f>
        <v>3.27</v>
      </c>
      <c r="G34" s="119">
        <f>IFERROR(IF(VLOOKUP($A34,'Annex 2 EHV charges'!$A:$O,10,FALSE)=0,"",VLOOKUP($A34,'Annex 2 EHV charges'!$A:$O,10,FALSE)),"")</f>
        <v>1.34</v>
      </c>
      <c r="H34" s="119">
        <f>IFERROR(IF(VLOOKUP($A34,'Annex 2 EHV charges'!$A:$O,11,FALSE)=0,"",VLOOKUP($A34,'Annex 2 EHV charges'!$A:$O,11,FALSE)),"")</f>
        <v>1.34</v>
      </c>
    </row>
    <row r="35" spans="1:8" x14ac:dyDescent="0.2">
      <c r="A35" s="189">
        <f t="array" ref="A35">IFERROR(INDEX('Annex 2 EHV charges'!$A$10:$A$144, MATCH(0, IF(('Annex 2 EHV charges'!$A$10:$A$144=""),1, COUNTIF(A$4:$A34, 'Annex 2 EHV charges'!$A$10:$A$144)), 0)),"")</f>
        <v>784</v>
      </c>
      <c r="B35" s="190">
        <f>IF($A35="","",VLOOKUP($A35,'Annex 2 EHV charges'!$A:$O,2,0))</f>
        <v>784</v>
      </c>
      <c r="C35" s="191" t="str">
        <f>IF($A35="","",VLOOKUP($A35,'Annex 2 EHV charges'!$A:$O,3,0))</f>
        <v>2300001007247</v>
      </c>
      <c r="D35" s="190" t="str">
        <f>IF($A35="","",VLOOKUP($A35,'Annex 2 EHV charges'!$A:$O,7,0))</f>
        <v>EHV Site Specific - Generation Exempt (LLFC 784 &amp; 84)</v>
      </c>
      <c r="E35" s="117">
        <f>IFERROR(IF(VLOOKUP($A35,'Annex 2 EHV charges'!$A:$O,8,FALSE)=0,"",VLOOKUP($A35,'Annex 2 EHV charges'!$A:$O,8,FALSE)),"")</f>
        <v>2.9000000000000001E-2</v>
      </c>
      <c r="F35" s="118">
        <f>IFERROR(IF(VLOOKUP($A35,'Annex 2 EHV charges'!$A:$O,9,FALSE)=0,"",VLOOKUP($A35,'Annex 2 EHV charges'!$A:$O,9,FALSE)),"")</f>
        <v>0.4</v>
      </c>
      <c r="G35" s="119">
        <f>IFERROR(IF(VLOOKUP($A35,'Annex 2 EHV charges'!$A:$O,10,FALSE)=0,"",VLOOKUP($A35,'Annex 2 EHV charges'!$A:$O,10,FALSE)),"")</f>
        <v>1.58</v>
      </c>
      <c r="H35" s="119">
        <f>IFERROR(IF(VLOOKUP($A35,'Annex 2 EHV charges'!$A:$O,11,FALSE)=0,"",VLOOKUP($A35,'Annex 2 EHV charges'!$A:$O,11,FALSE)),"")</f>
        <v>1.58</v>
      </c>
    </row>
    <row r="36" spans="1:8" x14ac:dyDescent="0.2">
      <c r="A36" s="189">
        <f t="array" ref="A36">IFERROR(INDEX('Annex 2 EHV charges'!$A$10:$A$144, MATCH(0, IF(('Annex 2 EHV charges'!$A$10:$A$144=""),1, COUNTIF(A$4:$A35, 'Annex 2 EHV charges'!$A$10:$A$144)), 0)),"")</f>
        <v>785</v>
      </c>
      <c r="B36" s="190">
        <f>IF($A36="","",VLOOKUP($A36,'Annex 2 EHV charges'!$A:$O,2,0))</f>
        <v>785</v>
      </c>
      <c r="C36" s="191" t="str">
        <f>IF($A36="","",VLOOKUP($A36,'Annex 2 EHV charges'!$A:$O,3,0))</f>
        <v>2380000151720</v>
      </c>
      <c r="D36" s="190" t="str">
        <f>IF($A36="","",VLOOKUP($A36,'Annex 2 EHV charges'!$A:$O,7,0))</f>
        <v>EHV Site Specific - Generation Exempt (LLFC 785 &amp; 85)</v>
      </c>
      <c r="E36" s="117">
        <f>IFERROR(IF(VLOOKUP($A36,'Annex 2 EHV charges'!$A:$O,8,FALSE)=0,"",VLOOKUP($A36,'Annex 2 EHV charges'!$A:$O,8,FALSE)),"")</f>
        <v>7.5999999999999998E-2</v>
      </c>
      <c r="F36" s="118">
        <f>IFERROR(IF(VLOOKUP($A36,'Annex 2 EHV charges'!$A:$O,9,FALSE)=0,"",VLOOKUP($A36,'Annex 2 EHV charges'!$A:$O,9,FALSE)),"")</f>
        <v>1.1499999999999999</v>
      </c>
      <c r="G36" s="119">
        <f>IFERROR(IF(VLOOKUP($A36,'Annex 2 EHV charges'!$A:$O,10,FALSE)=0,"",VLOOKUP($A36,'Annex 2 EHV charges'!$A:$O,10,FALSE)),"")</f>
        <v>1.01</v>
      </c>
      <c r="H36" s="119">
        <f>IFERROR(IF(VLOOKUP($A36,'Annex 2 EHV charges'!$A:$O,11,FALSE)=0,"",VLOOKUP($A36,'Annex 2 EHV charges'!$A:$O,11,FALSE)),"")</f>
        <v>1.01</v>
      </c>
    </row>
    <row r="37" spans="1:8" x14ac:dyDescent="0.2">
      <c r="A37" s="189">
        <f t="array" ref="A37">IFERROR(INDEX('Annex 2 EHV charges'!$A$10:$A$144, MATCH(0, IF(('Annex 2 EHV charges'!$A$10:$A$144=""),1, COUNTIF(A$4:$A36, 'Annex 2 EHV charges'!$A$10:$A$144)), 0)),"")</f>
        <v>786</v>
      </c>
      <c r="B37" s="190">
        <f>IF($A37="","",VLOOKUP($A37,'Annex 2 EHV charges'!$A:$O,2,0))</f>
        <v>786</v>
      </c>
      <c r="C37" s="191" t="str">
        <f>IF($A37="","",VLOOKUP($A37,'Annex 2 EHV charges'!$A:$O,3,0))</f>
        <v>2380000148115</v>
      </c>
      <c r="D37" s="190" t="str">
        <f>IF($A37="","",VLOOKUP($A37,'Annex 2 EHV charges'!$A:$O,7,0))</f>
        <v>EHV Site Specific - Generation Exempt (LLFC 786 &amp; 86)</v>
      </c>
      <c r="E37" s="117" t="str">
        <f>IFERROR(IF(VLOOKUP($A37,'Annex 2 EHV charges'!$A:$O,8,FALSE)=0,"",VLOOKUP($A37,'Annex 2 EHV charges'!$A:$O,8,FALSE)),"")</f>
        <v/>
      </c>
      <c r="F37" s="118">
        <f>IFERROR(IF(VLOOKUP($A37,'Annex 2 EHV charges'!$A:$O,9,FALSE)=0,"",VLOOKUP($A37,'Annex 2 EHV charges'!$A:$O,9,FALSE)),"")</f>
        <v>0.77</v>
      </c>
      <c r="G37" s="119">
        <f>IFERROR(IF(VLOOKUP($A37,'Annex 2 EHV charges'!$A:$O,10,FALSE)=0,"",VLOOKUP($A37,'Annex 2 EHV charges'!$A:$O,10,FALSE)),"")</f>
        <v>0.81</v>
      </c>
      <c r="H37" s="119">
        <f>IFERROR(IF(VLOOKUP($A37,'Annex 2 EHV charges'!$A:$O,11,FALSE)=0,"",VLOOKUP($A37,'Annex 2 EHV charges'!$A:$O,11,FALSE)),"")</f>
        <v>0.81</v>
      </c>
    </row>
    <row r="38" spans="1:8" ht="25.5" x14ac:dyDescent="0.2">
      <c r="A38" s="189">
        <f t="array" ref="A38">IFERROR(INDEX('Annex 2 EHV charges'!$A$10:$A$144, MATCH(0, IF(('Annex 2 EHV charges'!$A$10:$A$144=""),1, COUNTIF(A$4:$A37, 'Annex 2 EHV charges'!$A$10:$A$144)), 0)),"")</f>
        <v>787</v>
      </c>
      <c r="B38" s="190">
        <f>IF($A38="","",VLOOKUP($A38,'Annex 2 EHV charges'!$A:$O,2,0))</f>
        <v>787</v>
      </c>
      <c r="C38" s="191" t="str">
        <f>IF($A38="","",VLOOKUP($A38,'Annex 2 EHV charges'!$A:$O,3,0))</f>
        <v>2380000123421
2380000123430</v>
      </c>
      <c r="D38" s="190" t="str">
        <f>IF($A38="","",VLOOKUP($A38,'Annex 2 EHV charges'!$A:$O,7,0))</f>
        <v>EHV Site Specific (LLFC 787)</v>
      </c>
      <c r="E38" s="117" t="str">
        <f>IFERROR(IF(VLOOKUP($A38,'Annex 2 EHV charges'!$A:$O,8,FALSE)=0,"",VLOOKUP($A38,'Annex 2 EHV charges'!$A:$O,8,FALSE)),"")</f>
        <v/>
      </c>
      <c r="F38" s="118">
        <f>IFERROR(IF(VLOOKUP($A38,'Annex 2 EHV charges'!$A:$O,9,FALSE)=0,"",VLOOKUP($A38,'Annex 2 EHV charges'!$A:$O,9,FALSE)),"")</f>
        <v>749.3</v>
      </c>
      <c r="G38" s="119">
        <f>IFERROR(IF(VLOOKUP($A38,'Annex 2 EHV charges'!$A:$O,10,FALSE)=0,"",VLOOKUP($A38,'Annex 2 EHV charges'!$A:$O,10,FALSE)),"")</f>
        <v>2.36</v>
      </c>
      <c r="H38" s="119">
        <f>IFERROR(IF(VLOOKUP($A38,'Annex 2 EHV charges'!$A:$O,11,FALSE)=0,"",VLOOKUP($A38,'Annex 2 EHV charges'!$A:$O,11,FALSE)),"")</f>
        <v>2.36</v>
      </c>
    </row>
    <row r="39" spans="1:8" x14ac:dyDescent="0.2">
      <c r="A39" s="189">
        <f t="array" ref="A39">IFERROR(INDEX('Annex 2 EHV charges'!$A$10:$A$144, MATCH(0, IF(('Annex 2 EHV charges'!$A$10:$A$144=""),1, COUNTIF(A$4:$A38, 'Annex 2 EHV charges'!$A$10:$A$144)), 0)),"")</f>
        <v>788</v>
      </c>
      <c r="B39" s="190">
        <f>IF($A39="","",VLOOKUP($A39,'Annex 2 EHV charges'!$A:$O,2,0))</f>
        <v>788</v>
      </c>
      <c r="C39" s="191" t="str">
        <f>IF($A39="","",VLOOKUP($A39,'Annex 2 EHV charges'!$A:$O,3,0))</f>
        <v>2380000654644</v>
      </c>
      <c r="D39" s="190" t="str">
        <f>IF($A39="","",VLOOKUP($A39,'Annex 2 EHV charges'!$A:$O,7,0))</f>
        <v>EHV Site Specific (LLFC 788 &amp; 88)</v>
      </c>
      <c r="E39" s="117">
        <f>IFERROR(IF(VLOOKUP($A39,'Annex 2 EHV charges'!$A:$O,8,FALSE)=0,"",VLOOKUP($A39,'Annex 2 EHV charges'!$A:$O,8,FALSE)),"")</f>
        <v>0.375</v>
      </c>
      <c r="F39" s="118">
        <f>IFERROR(IF(VLOOKUP($A39,'Annex 2 EHV charges'!$A:$O,9,FALSE)=0,"",VLOOKUP($A39,'Annex 2 EHV charges'!$A:$O,9,FALSE)),"")</f>
        <v>78.12</v>
      </c>
      <c r="G39" s="119">
        <f>IFERROR(IF(VLOOKUP($A39,'Annex 2 EHV charges'!$A:$O,10,FALSE)=0,"",VLOOKUP($A39,'Annex 2 EHV charges'!$A:$O,10,FALSE)),"")</f>
        <v>1.49</v>
      </c>
      <c r="H39" s="119">
        <f>IFERROR(IF(VLOOKUP($A39,'Annex 2 EHV charges'!$A:$O,11,FALSE)=0,"",VLOOKUP($A39,'Annex 2 EHV charges'!$A:$O,11,FALSE)),"")</f>
        <v>1.49</v>
      </c>
    </row>
    <row r="40" spans="1:8" x14ac:dyDescent="0.2">
      <c r="A40" s="189">
        <f t="array" ref="A40">IFERROR(INDEX('Annex 2 EHV charges'!$A$10:$A$144, MATCH(0, IF(('Annex 2 EHV charges'!$A$10:$A$144=""),1, COUNTIF(A$4:$A39, 'Annex 2 EHV charges'!$A$10:$A$144)), 0)),"")</f>
        <v>789</v>
      </c>
      <c r="B40" s="190">
        <f>IF($A40="","",VLOOKUP($A40,'Annex 2 EHV charges'!$A:$O,2,0))</f>
        <v>789</v>
      </c>
      <c r="C40" s="191" t="str">
        <f>IF($A40="","",VLOOKUP($A40,'Annex 2 EHV charges'!$A:$O,3,0))</f>
        <v>2380001118812</v>
      </c>
      <c r="D40" s="190" t="str">
        <f>IF($A40="","",VLOOKUP($A40,'Annex 2 EHV charges'!$A:$O,7,0))</f>
        <v>EHV Site Specific (LLFC 789 &amp; 89)</v>
      </c>
      <c r="E40" s="117" t="str">
        <f>IFERROR(IF(VLOOKUP($A40,'Annex 2 EHV charges'!$A:$O,8,FALSE)=0,"",VLOOKUP($A40,'Annex 2 EHV charges'!$A:$O,8,FALSE)),"")</f>
        <v/>
      </c>
      <c r="F40" s="118">
        <f>IFERROR(IF(VLOOKUP($A40,'Annex 2 EHV charges'!$A:$O,9,FALSE)=0,"",VLOOKUP($A40,'Annex 2 EHV charges'!$A:$O,9,FALSE)),"")</f>
        <v>50.14</v>
      </c>
      <c r="G40" s="119">
        <f>IFERROR(IF(VLOOKUP($A40,'Annex 2 EHV charges'!$A:$O,10,FALSE)=0,"",VLOOKUP($A40,'Annex 2 EHV charges'!$A:$O,10,FALSE)),"")</f>
        <v>1.34</v>
      </c>
      <c r="H40" s="119">
        <f>IFERROR(IF(VLOOKUP($A40,'Annex 2 EHV charges'!$A:$O,11,FALSE)=0,"",VLOOKUP($A40,'Annex 2 EHV charges'!$A:$O,11,FALSE)),"")</f>
        <v>1.34</v>
      </c>
    </row>
    <row r="41" spans="1:8" x14ac:dyDescent="0.2">
      <c r="A41" s="189">
        <f t="array" ref="A41">IFERROR(INDEX('Annex 2 EHV charges'!$A$10:$A$144, MATCH(0, IF(('Annex 2 EHV charges'!$A$10:$A$144=""),1, COUNTIF(A$4:$A40, 'Annex 2 EHV charges'!$A$10:$A$144)), 0)),"")</f>
        <v>790</v>
      </c>
      <c r="B41" s="190">
        <f>IF($A41="","",VLOOKUP($A41,'Annex 2 EHV charges'!$A:$O,2,0))</f>
        <v>790</v>
      </c>
      <c r="C41" s="191" t="str">
        <f>IF($A41="","",VLOOKUP($A41,'Annex 2 EHV charges'!$A:$O,3,0))</f>
        <v>2380001476585</v>
      </c>
      <c r="D41" s="190" t="str">
        <f>IF($A41="","",VLOOKUP($A41,'Annex 2 EHV charges'!$A:$O,7,0))</f>
        <v>EHV Site Specific (LLFC 790 &amp; 94)</v>
      </c>
      <c r="E41" s="117">
        <f>IFERROR(IF(VLOOKUP($A41,'Annex 2 EHV charges'!$A:$O,8,FALSE)=0,"",VLOOKUP($A41,'Annex 2 EHV charges'!$A:$O,8,FALSE)),"")</f>
        <v>3.4000000000000002E-2</v>
      </c>
      <c r="F41" s="118">
        <f>IFERROR(IF(VLOOKUP($A41,'Annex 2 EHV charges'!$A:$O,9,FALSE)=0,"",VLOOKUP($A41,'Annex 2 EHV charges'!$A:$O,9,FALSE)),"")</f>
        <v>5.94</v>
      </c>
      <c r="G41" s="119">
        <f>IFERROR(IF(VLOOKUP($A41,'Annex 2 EHV charges'!$A:$O,10,FALSE)=0,"",VLOOKUP($A41,'Annex 2 EHV charges'!$A:$O,10,FALSE)),"")</f>
        <v>1.33</v>
      </c>
      <c r="H41" s="119">
        <f>IFERROR(IF(VLOOKUP($A41,'Annex 2 EHV charges'!$A:$O,11,FALSE)=0,"",VLOOKUP($A41,'Annex 2 EHV charges'!$A:$O,11,FALSE)),"")</f>
        <v>1.33</v>
      </c>
    </row>
    <row r="42" spans="1:8" x14ac:dyDescent="0.2">
      <c r="A42" s="189">
        <f t="array" ref="A42">IFERROR(INDEX('Annex 2 EHV charges'!$A$10:$A$144, MATCH(0, IF(('Annex 2 EHV charges'!$A$10:$A$144=""),1, COUNTIF(A$4:$A41, 'Annex 2 EHV charges'!$A$10:$A$144)), 0)),"")</f>
        <v>791</v>
      </c>
      <c r="B42" s="190">
        <f>IF($A42="","",VLOOKUP($A42,'Annex 2 EHV charges'!$A:$O,2,0))</f>
        <v>791</v>
      </c>
      <c r="C42" s="191" t="str">
        <f>IF($A42="","",VLOOKUP($A42,'Annex 2 EHV charges'!$A:$O,3,0))</f>
        <v>2380001494334</v>
      </c>
      <c r="D42" s="190" t="str">
        <f>IF($A42="","",VLOOKUP($A42,'Annex 2 EHV charges'!$A:$O,7,0))</f>
        <v>EHV Site Specific (LLFC 791 &amp; 93)</v>
      </c>
      <c r="E42" s="117">
        <f>IFERROR(IF(VLOOKUP($A42,'Annex 2 EHV charges'!$A:$O,8,FALSE)=0,"",VLOOKUP($A42,'Annex 2 EHV charges'!$A:$O,8,FALSE)),"")</f>
        <v>0.06</v>
      </c>
      <c r="F42" s="118">
        <f>IFERROR(IF(VLOOKUP($A42,'Annex 2 EHV charges'!$A:$O,9,FALSE)=0,"",VLOOKUP($A42,'Annex 2 EHV charges'!$A:$O,9,FALSE)),"")</f>
        <v>2.64</v>
      </c>
      <c r="G42" s="119">
        <f>IFERROR(IF(VLOOKUP($A42,'Annex 2 EHV charges'!$A:$O,10,FALSE)=0,"",VLOOKUP($A42,'Annex 2 EHV charges'!$A:$O,10,FALSE)),"")</f>
        <v>1.22</v>
      </c>
      <c r="H42" s="119">
        <f>IFERROR(IF(VLOOKUP($A42,'Annex 2 EHV charges'!$A:$O,11,FALSE)=0,"",VLOOKUP($A42,'Annex 2 EHV charges'!$A:$O,11,FALSE)),"")</f>
        <v>1.22</v>
      </c>
    </row>
    <row r="43" spans="1:8" ht="38.25" x14ac:dyDescent="0.2">
      <c r="A43" s="189">
        <f t="array" ref="A43">IFERROR(INDEX('Annex 2 EHV charges'!$A$10:$A$144, MATCH(0, IF(('Annex 2 EHV charges'!$A$10:$A$144=""),1, COUNTIF(A$4:$A42, 'Annex 2 EHV charges'!$A$10:$A$144)), 0)),"")</f>
        <v>793</v>
      </c>
      <c r="B43" s="190">
        <f>IF($A43="","",VLOOKUP($A43,'Annex 2 EHV charges'!$A:$O,2,0))</f>
        <v>793</v>
      </c>
      <c r="C43" s="191" t="str">
        <f>IF($A43="","",VLOOKUP($A43,'Annex 2 EHV charges'!$A:$O,3,0))</f>
        <v>2380001252829
2380001252838
2380001767827</v>
      </c>
      <c r="D43" s="190" t="str">
        <f>IF($A43="","",VLOOKUP($A43,'Annex 2 EHV charges'!$A:$O,7,0))</f>
        <v>EHV Site Specific (LLFC 793 &amp; 91)</v>
      </c>
      <c r="E43" s="117">
        <f>IFERROR(IF(VLOOKUP($A43,'Annex 2 EHV charges'!$A:$O,8,FALSE)=0,"",VLOOKUP($A43,'Annex 2 EHV charges'!$A:$O,8,FALSE)),"")</f>
        <v>0.13700000000000001</v>
      </c>
      <c r="F43" s="118">
        <f>IFERROR(IF(VLOOKUP($A43,'Annex 2 EHV charges'!$A:$O,9,FALSE)=0,"",VLOOKUP($A43,'Annex 2 EHV charges'!$A:$O,9,FALSE)),"")</f>
        <v>61.58</v>
      </c>
      <c r="G43" s="119">
        <f>IFERROR(IF(VLOOKUP($A43,'Annex 2 EHV charges'!$A:$O,10,FALSE)=0,"",VLOOKUP($A43,'Annex 2 EHV charges'!$A:$O,10,FALSE)),"")</f>
        <v>1.1299999999999999</v>
      </c>
      <c r="H43" s="119">
        <f>IFERROR(IF(VLOOKUP($A43,'Annex 2 EHV charges'!$A:$O,11,FALSE)=0,"",VLOOKUP($A43,'Annex 2 EHV charges'!$A:$O,11,FALSE)),"")</f>
        <v>1.1299999999999999</v>
      </c>
    </row>
    <row r="44" spans="1:8" x14ac:dyDescent="0.2">
      <c r="A44" s="189">
        <f t="array" ref="A44">IFERROR(INDEX('Annex 2 EHV charges'!$A$10:$A$144, MATCH(0, IF(('Annex 2 EHV charges'!$A$10:$A$144=""),1, COUNTIF(A$4:$A43, 'Annex 2 EHV charges'!$A$10:$A$144)), 0)),"")</f>
        <v>794</v>
      </c>
      <c r="B44" s="190">
        <f>IF($A44="","",VLOOKUP($A44,'Annex 2 EHV charges'!$A:$O,2,0))</f>
        <v>794</v>
      </c>
      <c r="C44" s="191" t="str">
        <f>IF($A44="","",VLOOKUP($A44,'Annex 2 EHV charges'!$A:$O,3,0))</f>
        <v>2380001458911</v>
      </c>
      <c r="D44" s="190" t="str">
        <f>IF($A44="","",VLOOKUP($A44,'Annex 2 EHV charges'!$A:$O,7,0))</f>
        <v>EHV Site Specific (LLFC 794 &amp; 97)</v>
      </c>
      <c r="E44" s="117">
        <f>IFERROR(IF(VLOOKUP($A44,'Annex 2 EHV charges'!$A:$O,8,FALSE)=0,"",VLOOKUP($A44,'Annex 2 EHV charges'!$A:$O,8,FALSE)),"")</f>
        <v>0.54800000000000004</v>
      </c>
      <c r="F44" s="118">
        <f>IFERROR(IF(VLOOKUP($A44,'Annex 2 EHV charges'!$A:$O,9,FALSE)=0,"",VLOOKUP($A44,'Annex 2 EHV charges'!$A:$O,9,FALSE)),"")</f>
        <v>285.19</v>
      </c>
      <c r="G44" s="119">
        <f>IFERROR(IF(VLOOKUP($A44,'Annex 2 EHV charges'!$A:$O,10,FALSE)=0,"",VLOOKUP($A44,'Annex 2 EHV charges'!$A:$O,10,FALSE)),"")</f>
        <v>1.1599999999999999</v>
      </c>
      <c r="H44" s="119">
        <f>IFERROR(IF(VLOOKUP($A44,'Annex 2 EHV charges'!$A:$O,11,FALSE)=0,"",VLOOKUP($A44,'Annex 2 EHV charges'!$A:$O,11,FALSE)),"")</f>
        <v>1.1599999999999999</v>
      </c>
    </row>
    <row r="45" spans="1:8" ht="25.5" x14ac:dyDescent="0.2">
      <c r="A45" s="189">
        <f t="array" ref="A45">IFERROR(INDEX('Annex 2 EHV charges'!$A$10:$A$144, MATCH(0, IF(('Annex 2 EHV charges'!$A$10:$A$144=""),1, COUNTIF(A$4:$A44, 'Annex 2 EHV charges'!$A$10:$A$144)), 0)),"")</f>
        <v>795</v>
      </c>
      <c r="B45" s="190">
        <f>IF($A45="","",VLOOKUP($A45,'Annex 2 EHV charges'!$A:$O,2,0))</f>
        <v>795</v>
      </c>
      <c r="C45" s="191" t="str">
        <f>IF($A45="","",VLOOKUP($A45,'Annex 2 EHV charges'!$A:$O,3,0))</f>
        <v>2380001532167
2380001532176</v>
      </c>
      <c r="D45" s="190" t="str">
        <f>IF($A45="","",VLOOKUP($A45,'Annex 2 EHV charges'!$A:$O,7,0))</f>
        <v>EHV Site Specific (LLFC 795)</v>
      </c>
      <c r="E45" s="117">
        <f>IFERROR(IF(VLOOKUP($A45,'Annex 2 EHV charges'!$A:$O,8,FALSE)=0,"",VLOOKUP($A45,'Annex 2 EHV charges'!$A:$O,8,FALSE)),"")</f>
        <v>7.6999999999999999E-2</v>
      </c>
      <c r="F45" s="118">
        <f>IFERROR(IF(VLOOKUP($A45,'Annex 2 EHV charges'!$A:$O,9,FALSE)=0,"",VLOOKUP($A45,'Annex 2 EHV charges'!$A:$O,9,FALSE)),"")</f>
        <v>1032.02</v>
      </c>
      <c r="G45" s="119">
        <f>IFERROR(IF(VLOOKUP($A45,'Annex 2 EHV charges'!$A:$O,10,FALSE)=0,"",VLOOKUP($A45,'Annex 2 EHV charges'!$A:$O,10,FALSE)),"")</f>
        <v>1.0900000000000001</v>
      </c>
      <c r="H45" s="119">
        <f>IFERROR(IF(VLOOKUP($A45,'Annex 2 EHV charges'!$A:$O,11,FALSE)=0,"",VLOOKUP($A45,'Annex 2 EHV charges'!$A:$O,11,FALSE)),"")</f>
        <v>1.0900000000000001</v>
      </c>
    </row>
    <row r="46" spans="1:8" x14ac:dyDescent="0.2">
      <c r="A46" s="189">
        <f t="array" ref="A46">IFERROR(INDEX('Annex 2 EHV charges'!$A$10:$A$144, MATCH(0, IF(('Annex 2 EHV charges'!$A$10:$A$144=""),1, COUNTIF(A$4:$A45, 'Annex 2 EHV charges'!$A$10:$A$144)), 0)),"")</f>
        <v>796</v>
      </c>
      <c r="B46" s="190">
        <f>IF($A46="","",VLOOKUP($A46,'Annex 2 EHV charges'!$A:$O,2,0))</f>
        <v>796</v>
      </c>
      <c r="C46" s="191" t="str">
        <f>IF($A46="","",VLOOKUP($A46,'Annex 2 EHV charges'!$A:$O,3,0))</f>
        <v>2380001635401</v>
      </c>
      <c r="D46" s="190" t="str">
        <f>IF($A46="","",VLOOKUP($A46,'Annex 2 EHV charges'!$A:$O,7,0))</f>
        <v>EHV Site Specific (LLFC 796 &amp; 98)</v>
      </c>
      <c r="E46" s="117" t="str">
        <f>IFERROR(IF(VLOOKUP($A46,'Annex 2 EHV charges'!$A:$O,8,FALSE)=0,"",VLOOKUP($A46,'Annex 2 EHV charges'!$A:$O,8,FALSE)),"")</f>
        <v/>
      </c>
      <c r="F46" s="118">
        <f>IFERROR(IF(VLOOKUP($A46,'Annex 2 EHV charges'!$A:$O,9,FALSE)=0,"",VLOOKUP($A46,'Annex 2 EHV charges'!$A:$O,9,FALSE)),"")</f>
        <v>48.36</v>
      </c>
      <c r="G46" s="119">
        <f>IFERROR(IF(VLOOKUP($A46,'Annex 2 EHV charges'!$A:$O,10,FALSE)=0,"",VLOOKUP($A46,'Annex 2 EHV charges'!$A:$O,10,FALSE)),"")</f>
        <v>0.54</v>
      </c>
      <c r="H46" s="119">
        <f>IFERROR(IF(VLOOKUP($A46,'Annex 2 EHV charges'!$A:$O,11,FALSE)=0,"",VLOOKUP($A46,'Annex 2 EHV charges'!$A:$O,11,FALSE)),"")</f>
        <v>0.54</v>
      </c>
    </row>
    <row r="47" spans="1:8" ht="25.5" x14ac:dyDescent="0.2">
      <c r="A47" s="189">
        <f t="array" ref="A47">IFERROR(INDEX('Annex 2 EHV charges'!$A$10:$A$144, MATCH(0, IF(('Annex 2 EHV charges'!$A$10:$A$144=""),1, COUNTIF(A$4:$A46, 'Annex 2 EHV charges'!$A$10:$A$144)), 0)),"")</f>
        <v>831</v>
      </c>
      <c r="B47" s="190">
        <f>IF($A47="","",VLOOKUP($A47,'Annex 2 EHV charges'!$A:$O,2,0))</f>
        <v>831</v>
      </c>
      <c r="C47" s="191" t="str">
        <f>IF($A47="","",VLOOKUP($A47,'Annex 2 EHV charges'!$A:$O,3,0))</f>
        <v>2316530305110
2316530305129</v>
      </c>
      <c r="D47" s="190" t="str">
        <f>IF($A47="","",VLOOKUP($A47,'Annex 2 EHV charges'!$A:$O,7,0))</f>
        <v>EHV Site Specific (LLFC 831)</v>
      </c>
      <c r="E47" s="117">
        <f>IFERROR(IF(VLOOKUP($A47,'Annex 2 EHV charges'!$A:$O,8,FALSE)=0,"",VLOOKUP($A47,'Annex 2 EHV charges'!$A:$O,8,FALSE)),"")</f>
        <v>3.7440000000000002</v>
      </c>
      <c r="F47" s="118">
        <f>IFERROR(IF(VLOOKUP($A47,'Annex 2 EHV charges'!$A:$O,9,FALSE)=0,"",VLOOKUP($A47,'Annex 2 EHV charges'!$A:$O,9,FALSE)),"")</f>
        <v>69.56</v>
      </c>
      <c r="G47" s="119">
        <f>IFERROR(IF(VLOOKUP($A47,'Annex 2 EHV charges'!$A:$O,10,FALSE)=0,"",VLOOKUP($A47,'Annex 2 EHV charges'!$A:$O,10,FALSE)),"")</f>
        <v>7.59</v>
      </c>
      <c r="H47" s="119">
        <f>IFERROR(IF(VLOOKUP($A47,'Annex 2 EHV charges'!$A:$O,11,FALSE)=0,"",VLOOKUP($A47,'Annex 2 EHV charges'!$A:$O,11,FALSE)),"")</f>
        <v>7.59</v>
      </c>
    </row>
    <row r="48" spans="1:8" x14ac:dyDescent="0.2">
      <c r="A48" s="189">
        <f t="array" ref="A48">IFERROR(INDEX('Annex 2 EHV charges'!$A$10:$A$144, MATCH(0, IF(('Annex 2 EHV charges'!$A$10:$A$144=""),1, COUNTIF(A$4:$A47, 'Annex 2 EHV charges'!$A$10:$A$144)), 0)),"")</f>
        <v>832</v>
      </c>
      <c r="B48" s="190">
        <f>IF($A48="","",VLOOKUP($A48,'Annex 2 EHV charges'!$A:$O,2,0))</f>
        <v>832</v>
      </c>
      <c r="C48" s="191" t="str">
        <f>IF($A48="","",VLOOKUP($A48,'Annex 2 EHV charges'!$A:$O,3,0))</f>
        <v>2316541311014</v>
      </c>
      <c r="D48" s="190" t="str">
        <f>IF($A48="","",VLOOKUP($A48,'Annex 2 EHV charges'!$A:$O,7,0))</f>
        <v>EHV Site Specific (LLFC 832 &amp; 73)</v>
      </c>
      <c r="E48" s="117">
        <f>IFERROR(IF(VLOOKUP($A48,'Annex 2 EHV charges'!$A:$O,8,FALSE)=0,"",VLOOKUP($A48,'Annex 2 EHV charges'!$A:$O,8,FALSE)),"")</f>
        <v>1.6120000000000001</v>
      </c>
      <c r="F48" s="118">
        <f>IFERROR(IF(VLOOKUP($A48,'Annex 2 EHV charges'!$A:$O,9,FALSE)=0,"",VLOOKUP($A48,'Annex 2 EHV charges'!$A:$O,9,FALSE)),"")</f>
        <v>30.67</v>
      </c>
      <c r="G48" s="119">
        <f>IFERROR(IF(VLOOKUP($A48,'Annex 2 EHV charges'!$A:$O,10,FALSE)=0,"",VLOOKUP($A48,'Annex 2 EHV charges'!$A:$O,10,FALSE)),"")</f>
        <v>3.03</v>
      </c>
      <c r="H48" s="119">
        <f>IFERROR(IF(VLOOKUP($A48,'Annex 2 EHV charges'!$A:$O,11,FALSE)=0,"",VLOOKUP($A48,'Annex 2 EHV charges'!$A:$O,11,FALSE)),"")</f>
        <v>3.03</v>
      </c>
    </row>
    <row r="49" spans="1:8" ht="25.5" x14ac:dyDescent="0.2">
      <c r="A49" s="189">
        <f t="array" ref="A49">IFERROR(INDEX('Annex 2 EHV charges'!$A$10:$A$144, MATCH(0, IF(('Annex 2 EHV charges'!$A$10:$A$144=""),1, COUNTIF(A$4:$A48, 'Annex 2 EHV charges'!$A$10:$A$144)), 0)),"")</f>
        <v>833</v>
      </c>
      <c r="B49" s="190">
        <f>IF($A49="","",VLOOKUP($A49,'Annex 2 EHV charges'!$A:$O,2,0))</f>
        <v>833</v>
      </c>
      <c r="C49" s="191" t="str">
        <f>IF($A49="","",VLOOKUP($A49,'Annex 2 EHV charges'!$A:$O,3,0))</f>
        <v>2326511015014
2326511015023</v>
      </c>
      <c r="D49" s="190" t="str">
        <f>IF($A49="","",VLOOKUP($A49,'Annex 2 EHV charges'!$A:$O,7,0))</f>
        <v>EHV Site Specific (LLFC 833)</v>
      </c>
      <c r="E49" s="117">
        <f>IFERROR(IF(VLOOKUP($A49,'Annex 2 EHV charges'!$A:$O,8,FALSE)=0,"",VLOOKUP($A49,'Annex 2 EHV charges'!$A:$O,8,FALSE)),"")</f>
        <v>4.2640000000000002</v>
      </c>
      <c r="F49" s="118">
        <f>IFERROR(IF(VLOOKUP($A49,'Annex 2 EHV charges'!$A:$O,9,FALSE)=0,"",VLOOKUP($A49,'Annex 2 EHV charges'!$A:$O,9,FALSE)),"")</f>
        <v>69.56</v>
      </c>
      <c r="G49" s="119">
        <f>IFERROR(IF(VLOOKUP($A49,'Annex 2 EHV charges'!$A:$O,10,FALSE)=0,"",VLOOKUP($A49,'Annex 2 EHV charges'!$A:$O,10,FALSE)),"")</f>
        <v>4.13</v>
      </c>
      <c r="H49" s="119">
        <f>IFERROR(IF(VLOOKUP($A49,'Annex 2 EHV charges'!$A:$O,11,FALSE)=0,"",VLOOKUP($A49,'Annex 2 EHV charges'!$A:$O,11,FALSE)),"")</f>
        <v>4.13</v>
      </c>
    </row>
    <row r="50" spans="1:8" ht="38.25" x14ac:dyDescent="0.2">
      <c r="A50" s="189">
        <f t="array" ref="A50">IFERROR(INDEX('Annex 2 EHV charges'!$A$10:$A$144, MATCH(0, IF(('Annex 2 EHV charges'!$A$10:$A$144=""),1, COUNTIF(A$4:$A49, 'Annex 2 EHV charges'!$A$10:$A$144)), 0)),"")</f>
        <v>834</v>
      </c>
      <c r="B50" s="190">
        <f>IF($A50="","",VLOOKUP($A50,'Annex 2 EHV charges'!$A:$O,2,0))</f>
        <v>834</v>
      </c>
      <c r="C50" s="191" t="str">
        <f>IF($A50="","",VLOOKUP($A50,'Annex 2 EHV charges'!$A:$O,3,0))</f>
        <v>2300000456903
2300000516605
2326531140128</v>
      </c>
      <c r="D50" s="190" t="str">
        <f>IF($A50="","",VLOOKUP($A50,'Annex 2 EHV charges'!$A:$O,7,0))</f>
        <v>EHV Site Specific (LLFC 834)</v>
      </c>
      <c r="E50" s="117" t="str">
        <f>IFERROR(IF(VLOOKUP($A50,'Annex 2 EHV charges'!$A:$O,8,FALSE)=0,"",VLOOKUP($A50,'Annex 2 EHV charges'!$A:$O,8,FALSE)),"")</f>
        <v/>
      </c>
      <c r="F50" s="118">
        <f>IFERROR(IF(VLOOKUP($A50,'Annex 2 EHV charges'!$A:$O,9,FALSE)=0,"",VLOOKUP($A50,'Annex 2 EHV charges'!$A:$O,9,FALSE)),"")</f>
        <v>104.35</v>
      </c>
      <c r="G50" s="119">
        <f>IFERROR(IF(VLOOKUP($A50,'Annex 2 EHV charges'!$A:$O,10,FALSE)=0,"",VLOOKUP($A50,'Annex 2 EHV charges'!$A:$O,10,FALSE)),"")</f>
        <v>3.61</v>
      </c>
      <c r="H50" s="119">
        <f>IFERROR(IF(VLOOKUP($A50,'Annex 2 EHV charges'!$A:$O,11,FALSE)=0,"",VLOOKUP($A50,'Annex 2 EHV charges'!$A:$O,11,FALSE)),"")</f>
        <v>3.61</v>
      </c>
    </row>
    <row r="51" spans="1:8" ht="25.5" x14ac:dyDescent="0.2">
      <c r="A51" s="189">
        <f t="array" ref="A51">IFERROR(INDEX('Annex 2 EHV charges'!$A$10:$A$144, MATCH(0, IF(('Annex 2 EHV charges'!$A$10:$A$144=""),1, COUNTIF(A$4:$A50, 'Annex 2 EHV charges'!$A$10:$A$144)), 0)),"")</f>
        <v>835</v>
      </c>
      <c r="B51" s="190">
        <f>IF($A51="","",VLOOKUP($A51,'Annex 2 EHV charges'!$A:$O,2,0))</f>
        <v>835</v>
      </c>
      <c r="C51" s="191" t="str">
        <f>IF($A51="","",VLOOKUP($A51,'Annex 2 EHV charges'!$A:$O,3,0))</f>
        <v>2300000473625
2336505790019</v>
      </c>
      <c r="D51" s="190" t="str">
        <f>IF($A51="","",VLOOKUP($A51,'Annex 2 EHV charges'!$A:$O,7,0))</f>
        <v>EHV Site Specific (LLFC 835)</v>
      </c>
      <c r="E51" s="117" t="str">
        <f>IFERROR(IF(VLOOKUP($A51,'Annex 2 EHV charges'!$A:$O,8,FALSE)=0,"",VLOOKUP($A51,'Annex 2 EHV charges'!$A:$O,8,FALSE)),"")</f>
        <v/>
      </c>
      <c r="F51" s="118">
        <f>IFERROR(IF(VLOOKUP($A51,'Annex 2 EHV charges'!$A:$O,9,FALSE)=0,"",VLOOKUP($A51,'Annex 2 EHV charges'!$A:$O,9,FALSE)),"")</f>
        <v>69.56</v>
      </c>
      <c r="G51" s="119">
        <f>IFERROR(IF(VLOOKUP($A51,'Annex 2 EHV charges'!$A:$O,10,FALSE)=0,"",VLOOKUP($A51,'Annex 2 EHV charges'!$A:$O,10,FALSE)),"")</f>
        <v>8.25</v>
      </c>
      <c r="H51" s="119">
        <f>IFERROR(IF(VLOOKUP($A51,'Annex 2 EHV charges'!$A:$O,11,FALSE)=0,"",VLOOKUP($A51,'Annex 2 EHV charges'!$A:$O,11,FALSE)),"")</f>
        <v>8.25</v>
      </c>
    </row>
    <row r="52" spans="1:8" ht="25.5" x14ac:dyDescent="0.2">
      <c r="A52" s="189">
        <f t="array" ref="A52">IFERROR(INDEX('Annex 2 EHV charges'!$A$10:$A$144, MATCH(0, IF(('Annex 2 EHV charges'!$A$10:$A$144=""),1, COUNTIF(A$4:$A51, 'Annex 2 EHV charges'!$A$10:$A$144)), 0)),"")</f>
        <v>836</v>
      </c>
      <c r="B52" s="190">
        <f>IF($A52="","",VLOOKUP($A52,'Annex 2 EHV charges'!$A:$O,2,0))</f>
        <v>836</v>
      </c>
      <c r="C52" s="191" t="str">
        <f>IF($A52="","",VLOOKUP($A52,'Annex 2 EHV charges'!$A:$O,3,0))</f>
        <v>2300000473616
2336506255013</v>
      </c>
      <c r="D52" s="190" t="str">
        <f>IF($A52="","",VLOOKUP($A52,'Annex 2 EHV charges'!$A:$O,7,0))</f>
        <v>EHV Site Specific (LLFC 836)</v>
      </c>
      <c r="E52" s="117" t="str">
        <f>IFERROR(IF(VLOOKUP($A52,'Annex 2 EHV charges'!$A:$O,8,FALSE)=0,"",VLOOKUP($A52,'Annex 2 EHV charges'!$A:$O,8,FALSE)),"")</f>
        <v/>
      </c>
      <c r="F52" s="118">
        <f>IFERROR(IF(VLOOKUP($A52,'Annex 2 EHV charges'!$A:$O,9,FALSE)=0,"",VLOOKUP($A52,'Annex 2 EHV charges'!$A:$O,9,FALSE)),"")</f>
        <v>69.56</v>
      </c>
      <c r="G52" s="119">
        <f>IFERROR(IF(VLOOKUP($A52,'Annex 2 EHV charges'!$A:$O,10,FALSE)=0,"",VLOOKUP($A52,'Annex 2 EHV charges'!$A:$O,10,FALSE)),"")</f>
        <v>6.29</v>
      </c>
      <c r="H52" s="119">
        <f>IFERROR(IF(VLOOKUP($A52,'Annex 2 EHV charges'!$A:$O,11,FALSE)=0,"",VLOOKUP($A52,'Annex 2 EHV charges'!$A:$O,11,FALSE)),"")</f>
        <v>6.29</v>
      </c>
    </row>
    <row r="53" spans="1:8" ht="25.5" x14ac:dyDescent="0.2">
      <c r="A53" s="189">
        <f t="array" ref="A53">IFERROR(INDEX('Annex 2 EHV charges'!$A$10:$A$144, MATCH(0, IF(('Annex 2 EHV charges'!$A$10:$A$144=""),1, COUNTIF(A$4:$A52, 'Annex 2 EHV charges'!$A$10:$A$144)), 0)),"")</f>
        <v>837</v>
      </c>
      <c r="B53" s="190">
        <f>IF($A53="","",VLOOKUP($A53,'Annex 2 EHV charges'!$A:$O,2,0))</f>
        <v>837</v>
      </c>
      <c r="C53" s="191" t="str">
        <f>IF($A53="","",VLOOKUP($A53,'Annex 2 EHV charges'!$A:$O,3,0))</f>
        <v>2300000473634
2336526022010</v>
      </c>
      <c r="D53" s="190" t="str">
        <f>IF($A53="","",VLOOKUP($A53,'Annex 2 EHV charges'!$A:$O,7,0))</f>
        <v>EHV Site Specific (LLFC 837 &amp; 34)</v>
      </c>
      <c r="E53" s="117">
        <f>IFERROR(IF(VLOOKUP($A53,'Annex 2 EHV charges'!$A:$O,8,FALSE)=0,"",VLOOKUP($A53,'Annex 2 EHV charges'!$A:$O,8,FALSE)),"")</f>
        <v>0.26200000000000001</v>
      </c>
      <c r="F53" s="118">
        <f>IFERROR(IF(VLOOKUP($A53,'Annex 2 EHV charges'!$A:$O,9,FALSE)=0,"",VLOOKUP($A53,'Annex 2 EHV charges'!$A:$O,9,FALSE)),"")</f>
        <v>47.5</v>
      </c>
      <c r="G53" s="119">
        <f>IFERROR(IF(VLOOKUP($A53,'Annex 2 EHV charges'!$A:$O,10,FALSE)=0,"",VLOOKUP($A53,'Annex 2 EHV charges'!$A:$O,10,FALSE)),"")</f>
        <v>2.2000000000000002</v>
      </c>
      <c r="H53" s="119">
        <f>IFERROR(IF(VLOOKUP($A53,'Annex 2 EHV charges'!$A:$O,11,FALSE)=0,"",VLOOKUP($A53,'Annex 2 EHV charges'!$A:$O,11,FALSE)),"")</f>
        <v>2.2000000000000002</v>
      </c>
    </row>
    <row r="54" spans="1:8" ht="25.5" x14ac:dyDescent="0.2">
      <c r="A54" s="189">
        <f t="array" ref="A54">IFERROR(INDEX('Annex 2 EHV charges'!$A$10:$A$144, MATCH(0, IF(('Annex 2 EHV charges'!$A$10:$A$144=""),1, COUNTIF(A$4:$A53, 'Annex 2 EHV charges'!$A$10:$A$144)), 0)),"")</f>
        <v>838</v>
      </c>
      <c r="B54" s="190">
        <f>IF($A54="","",VLOOKUP($A54,'Annex 2 EHV charges'!$A:$O,2,0))</f>
        <v>838</v>
      </c>
      <c r="C54" s="191" t="str">
        <f>IF($A54="","",VLOOKUP($A54,'Annex 2 EHV charges'!$A:$O,3,0))</f>
        <v>2300000584925
2336559992019</v>
      </c>
      <c r="D54" s="190" t="str">
        <f>IF($A54="","",VLOOKUP($A54,'Annex 2 EHV charges'!$A:$O,7,0))</f>
        <v>EHV Site Specific (LLFC 838)</v>
      </c>
      <c r="E54" s="117">
        <f>IFERROR(IF(VLOOKUP($A54,'Annex 2 EHV charges'!$A:$O,8,FALSE)=0,"",VLOOKUP($A54,'Annex 2 EHV charges'!$A:$O,8,FALSE)),"")</f>
        <v>0.31</v>
      </c>
      <c r="F54" s="118">
        <f>IFERROR(IF(VLOOKUP($A54,'Annex 2 EHV charges'!$A:$O,9,FALSE)=0,"",VLOOKUP($A54,'Annex 2 EHV charges'!$A:$O,9,FALSE)),"")</f>
        <v>69.56</v>
      </c>
      <c r="G54" s="119">
        <f>IFERROR(IF(VLOOKUP($A54,'Annex 2 EHV charges'!$A:$O,10,FALSE)=0,"",VLOOKUP($A54,'Annex 2 EHV charges'!$A:$O,10,FALSE)),"")</f>
        <v>1.88</v>
      </c>
      <c r="H54" s="119">
        <f>IFERROR(IF(VLOOKUP($A54,'Annex 2 EHV charges'!$A:$O,11,FALSE)=0,"",VLOOKUP($A54,'Annex 2 EHV charges'!$A:$O,11,FALSE)),"")</f>
        <v>1.88</v>
      </c>
    </row>
    <row r="55" spans="1:8" ht="25.5" x14ac:dyDescent="0.2">
      <c r="A55" s="189">
        <f t="array" ref="A55">IFERROR(INDEX('Annex 2 EHV charges'!$A$10:$A$144, MATCH(0, IF(('Annex 2 EHV charges'!$A$10:$A$144=""),1, COUNTIF(A$4:$A54, 'Annex 2 EHV charges'!$A$10:$A$144)), 0)),"")</f>
        <v>839</v>
      </c>
      <c r="B55" s="190">
        <f>IF($A55="","",VLOOKUP($A55,'Annex 2 EHV charges'!$A:$O,2,0))</f>
        <v>839</v>
      </c>
      <c r="C55" s="191" t="str">
        <f>IF($A55="","",VLOOKUP($A55,'Annex 2 EHV charges'!$A:$O,3,0))</f>
        <v>2300000233833
2336566356211</v>
      </c>
      <c r="D55" s="190" t="str">
        <f>IF($A55="","",VLOOKUP($A55,'Annex 2 EHV charges'!$A:$O,7,0))</f>
        <v>EHV Site Specific (LLFC 839 &amp; 68)</v>
      </c>
      <c r="E55" s="117">
        <f>IFERROR(IF(VLOOKUP($A55,'Annex 2 EHV charges'!$A:$O,8,FALSE)=0,"",VLOOKUP($A55,'Annex 2 EHV charges'!$A:$O,8,FALSE)),"")</f>
        <v>2.1000000000000001E-2</v>
      </c>
      <c r="F55" s="118">
        <f>IFERROR(IF(VLOOKUP($A55,'Annex 2 EHV charges'!$A:$O,9,FALSE)=0,"",VLOOKUP($A55,'Annex 2 EHV charges'!$A:$O,9,FALSE)),"")</f>
        <v>13.35</v>
      </c>
      <c r="G55" s="119">
        <f>IFERROR(IF(VLOOKUP($A55,'Annex 2 EHV charges'!$A:$O,10,FALSE)=0,"",VLOOKUP($A55,'Annex 2 EHV charges'!$A:$O,10,FALSE)),"")</f>
        <v>1.18</v>
      </c>
      <c r="H55" s="119">
        <f>IFERROR(IF(VLOOKUP($A55,'Annex 2 EHV charges'!$A:$O,11,FALSE)=0,"",VLOOKUP($A55,'Annex 2 EHV charges'!$A:$O,11,FALSE)),"")</f>
        <v>1.18</v>
      </c>
    </row>
    <row r="56" spans="1:8" x14ac:dyDescent="0.2">
      <c r="A56" s="189">
        <f t="array" ref="A56">IFERROR(INDEX('Annex 2 EHV charges'!$A$10:$A$144, MATCH(0, IF(('Annex 2 EHV charges'!$A$10:$A$144=""),1, COUNTIF(A$4:$A55, 'Annex 2 EHV charges'!$A$10:$A$144)), 0)),"")</f>
        <v>840</v>
      </c>
      <c r="B56" s="190">
        <f>IF($A56="","",VLOOKUP($A56,'Annex 2 EHV charges'!$A:$O,2,0))</f>
        <v>840</v>
      </c>
      <c r="C56" s="191" t="str">
        <f>IF($A56="","",VLOOKUP($A56,'Annex 2 EHV charges'!$A:$O,3,0))</f>
        <v>2336566566018</v>
      </c>
      <c r="D56" s="190" t="str">
        <f>IF($A56="","",VLOOKUP($A56,'Annex 2 EHV charges'!$A:$O,7,0))</f>
        <v>EHV Site Specific (LLFC 840)</v>
      </c>
      <c r="E56" s="117">
        <f>IFERROR(IF(VLOOKUP($A56,'Annex 2 EHV charges'!$A:$O,8,FALSE)=0,"",VLOOKUP($A56,'Annex 2 EHV charges'!$A:$O,8,FALSE)),"")</f>
        <v>1.9710000000000001</v>
      </c>
      <c r="F56" s="118">
        <f>IFERROR(IF(VLOOKUP($A56,'Annex 2 EHV charges'!$A:$O,9,FALSE)=0,"",VLOOKUP($A56,'Annex 2 EHV charges'!$A:$O,9,FALSE)),"")</f>
        <v>34.78</v>
      </c>
      <c r="G56" s="119">
        <f>IFERROR(IF(VLOOKUP($A56,'Annex 2 EHV charges'!$A:$O,10,FALSE)=0,"",VLOOKUP($A56,'Annex 2 EHV charges'!$A:$O,10,FALSE)),"")</f>
        <v>4.75</v>
      </c>
      <c r="H56" s="119">
        <f>IFERROR(IF(VLOOKUP($A56,'Annex 2 EHV charges'!$A:$O,11,FALSE)=0,"",VLOOKUP($A56,'Annex 2 EHV charges'!$A:$O,11,FALSE)),"")</f>
        <v>4.75</v>
      </c>
    </row>
    <row r="57" spans="1:8" ht="51" x14ac:dyDescent="0.2">
      <c r="A57" s="189">
        <f t="array" ref="A57">IFERROR(INDEX('Annex 2 EHV charges'!$A$10:$A$144, MATCH(0, IF(('Annex 2 EHV charges'!$A$10:$A$144=""),1, COUNTIF(A$4:$A56, 'Annex 2 EHV charges'!$A$10:$A$144)), 0)),"")</f>
        <v>841</v>
      </c>
      <c r="B57" s="190">
        <f>IF($A57="","",VLOOKUP($A57,'Annex 2 EHV charges'!$A:$O,2,0))</f>
        <v>841</v>
      </c>
      <c r="C57" s="191" t="str">
        <f>IF($A57="","",VLOOKUP($A57,'Annex 2 EHV charges'!$A:$O,3,0))</f>
        <v>2300000539365
2300000539374
2336590660028
2336590660037</v>
      </c>
      <c r="D57" s="190" t="str">
        <f>IF($A57="","",VLOOKUP($A57,'Annex 2 EHV charges'!$A:$O,7,0))</f>
        <v>EHV Site Specific (LLFC 841)</v>
      </c>
      <c r="E57" s="117">
        <f>IFERROR(IF(VLOOKUP($A57,'Annex 2 EHV charges'!$A:$O,8,FALSE)=0,"",VLOOKUP($A57,'Annex 2 EHV charges'!$A:$O,8,FALSE)),"")</f>
        <v>0.23799999999999999</v>
      </c>
      <c r="F57" s="118">
        <f>IFERROR(IF(VLOOKUP($A57,'Annex 2 EHV charges'!$A:$O,9,FALSE)=0,"",VLOOKUP($A57,'Annex 2 EHV charges'!$A:$O,9,FALSE)),"")</f>
        <v>139.13</v>
      </c>
      <c r="G57" s="119">
        <f>IFERROR(IF(VLOOKUP($A57,'Annex 2 EHV charges'!$A:$O,10,FALSE)=0,"",VLOOKUP($A57,'Annex 2 EHV charges'!$A:$O,10,FALSE)),"")</f>
        <v>5.58</v>
      </c>
      <c r="H57" s="119">
        <f>IFERROR(IF(VLOOKUP($A57,'Annex 2 EHV charges'!$A:$O,11,FALSE)=0,"",VLOOKUP($A57,'Annex 2 EHV charges'!$A:$O,11,FALSE)),"")</f>
        <v>5.58</v>
      </c>
    </row>
    <row r="58" spans="1:8" ht="25.5" x14ac:dyDescent="0.2">
      <c r="A58" s="189">
        <f t="array" ref="A58">IFERROR(INDEX('Annex 2 EHV charges'!$A$10:$A$144, MATCH(0, IF(('Annex 2 EHV charges'!$A$10:$A$144=""),1, COUNTIF(A$4:$A57, 'Annex 2 EHV charges'!$A$10:$A$144)), 0)),"")</f>
        <v>842</v>
      </c>
      <c r="B58" s="190">
        <f>IF($A58="","",VLOOKUP($A58,'Annex 2 EHV charges'!$A:$O,2,0))</f>
        <v>842</v>
      </c>
      <c r="C58" s="191" t="str">
        <f>IF($A58="","",VLOOKUP($A58,'Annex 2 EHV charges'!$A:$O,3,0))</f>
        <v>2300000539356
2336593810110</v>
      </c>
      <c r="D58" s="190" t="str">
        <f>IF($A58="","",VLOOKUP($A58,'Annex 2 EHV charges'!$A:$O,7,0))</f>
        <v>EHV Site Specific (LLFC 842)</v>
      </c>
      <c r="E58" s="117">
        <f>IFERROR(IF(VLOOKUP($A58,'Annex 2 EHV charges'!$A:$O,8,FALSE)=0,"",VLOOKUP($A58,'Annex 2 EHV charges'!$A:$O,8,FALSE)),"")</f>
        <v>5.7000000000000002E-2</v>
      </c>
      <c r="F58" s="118">
        <f>IFERROR(IF(VLOOKUP($A58,'Annex 2 EHV charges'!$A:$O,9,FALSE)=0,"",VLOOKUP($A58,'Annex 2 EHV charges'!$A:$O,9,FALSE)),"")</f>
        <v>69.56</v>
      </c>
      <c r="G58" s="119">
        <f>IFERROR(IF(VLOOKUP($A58,'Annex 2 EHV charges'!$A:$O,10,FALSE)=0,"",VLOOKUP($A58,'Annex 2 EHV charges'!$A:$O,10,FALSE)),"")</f>
        <v>2.92</v>
      </c>
      <c r="H58" s="119">
        <f>IFERROR(IF(VLOOKUP($A58,'Annex 2 EHV charges'!$A:$O,11,FALSE)=0,"",VLOOKUP($A58,'Annex 2 EHV charges'!$A:$O,11,FALSE)),"")</f>
        <v>2.92</v>
      </c>
    </row>
    <row r="59" spans="1:8" ht="25.5" x14ac:dyDescent="0.2">
      <c r="A59" s="189">
        <f t="array" ref="A59">IFERROR(INDEX('Annex 2 EHV charges'!$A$10:$A$144, MATCH(0, IF(('Annex 2 EHV charges'!$A$10:$A$144=""),1, COUNTIF(A$4:$A58, 'Annex 2 EHV charges'!$A$10:$A$144)), 0)),"")</f>
        <v>843</v>
      </c>
      <c r="B59" s="190">
        <f>IF($A59="","",VLOOKUP($A59,'Annex 2 EHV charges'!$A:$O,2,0))</f>
        <v>843</v>
      </c>
      <c r="C59" s="191" t="str">
        <f>IF($A59="","",VLOOKUP($A59,'Annex 2 EHV charges'!$A:$O,3,0))</f>
        <v>2300000541434
2336593980114</v>
      </c>
      <c r="D59" s="190" t="str">
        <f>IF($A59="","",VLOOKUP($A59,'Annex 2 EHV charges'!$A:$O,7,0))</f>
        <v>EHV Site Specific (LLFC 843)</v>
      </c>
      <c r="E59" s="117">
        <f>IFERROR(IF(VLOOKUP($A59,'Annex 2 EHV charges'!$A:$O,8,FALSE)=0,"",VLOOKUP($A59,'Annex 2 EHV charges'!$A:$O,8,FALSE)),"")</f>
        <v>0.71</v>
      </c>
      <c r="F59" s="118">
        <f>IFERROR(IF(VLOOKUP($A59,'Annex 2 EHV charges'!$A:$O,9,FALSE)=0,"",VLOOKUP($A59,'Annex 2 EHV charges'!$A:$O,9,FALSE)),"")</f>
        <v>34.78</v>
      </c>
      <c r="G59" s="119">
        <f>IFERROR(IF(VLOOKUP($A59,'Annex 2 EHV charges'!$A:$O,10,FALSE)=0,"",VLOOKUP($A59,'Annex 2 EHV charges'!$A:$O,10,FALSE)),"")</f>
        <v>3.11</v>
      </c>
      <c r="H59" s="119">
        <f>IFERROR(IF(VLOOKUP($A59,'Annex 2 EHV charges'!$A:$O,11,FALSE)=0,"",VLOOKUP($A59,'Annex 2 EHV charges'!$A:$O,11,FALSE)),"")</f>
        <v>3.11</v>
      </c>
    </row>
    <row r="60" spans="1:8" ht="25.5" x14ac:dyDescent="0.2">
      <c r="A60" s="189">
        <f t="array" ref="A60">IFERROR(INDEX('Annex 2 EHV charges'!$A$10:$A$144, MATCH(0, IF(('Annex 2 EHV charges'!$A$10:$A$144=""),1, COUNTIF(A$4:$A59, 'Annex 2 EHV charges'!$A$10:$A$144)), 0)),"")</f>
        <v>844</v>
      </c>
      <c r="B60" s="190">
        <f>IF($A60="","",VLOOKUP($A60,'Annex 2 EHV charges'!$A:$O,2,0))</f>
        <v>844</v>
      </c>
      <c r="C60" s="191" t="str">
        <f>IF($A60="","",VLOOKUP($A60,'Annex 2 EHV charges'!$A:$O,3,0))</f>
        <v>2356530330014
2356530330023</v>
      </c>
      <c r="D60" s="190" t="str">
        <f>IF($A60="","",VLOOKUP($A60,'Annex 2 EHV charges'!$A:$O,7,0))</f>
        <v>EHV Site Specific (LLFC 844)</v>
      </c>
      <c r="E60" s="117">
        <f>IFERROR(IF(VLOOKUP($A60,'Annex 2 EHV charges'!$A:$O,8,FALSE)=0,"",VLOOKUP($A60,'Annex 2 EHV charges'!$A:$O,8,FALSE)),"")</f>
        <v>0.59599999999999997</v>
      </c>
      <c r="F60" s="118">
        <f>IFERROR(IF(VLOOKUP($A60,'Annex 2 EHV charges'!$A:$O,9,FALSE)=0,"",VLOOKUP($A60,'Annex 2 EHV charges'!$A:$O,9,FALSE)),"")</f>
        <v>69.56</v>
      </c>
      <c r="G60" s="119">
        <f>IFERROR(IF(VLOOKUP($A60,'Annex 2 EHV charges'!$A:$O,10,FALSE)=0,"",VLOOKUP($A60,'Annex 2 EHV charges'!$A:$O,10,FALSE)),"")</f>
        <v>6.22</v>
      </c>
      <c r="H60" s="119">
        <f>IFERROR(IF(VLOOKUP($A60,'Annex 2 EHV charges'!$A:$O,11,FALSE)=0,"",VLOOKUP($A60,'Annex 2 EHV charges'!$A:$O,11,FALSE)),"")</f>
        <v>6.22</v>
      </c>
    </row>
    <row r="61" spans="1:8" x14ac:dyDescent="0.2">
      <c r="A61" s="189">
        <f t="array" ref="A61">IFERROR(INDEX('Annex 2 EHV charges'!$A$10:$A$144, MATCH(0, IF(('Annex 2 EHV charges'!$A$10:$A$144=""),1, COUNTIF(A$4:$A60, 'Annex 2 EHV charges'!$A$10:$A$144)), 0)),"")</f>
        <v>845</v>
      </c>
      <c r="B61" s="190">
        <f>IF($A61="","",VLOOKUP($A61,'Annex 2 EHV charges'!$A:$O,2,0))</f>
        <v>845</v>
      </c>
      <c r="C61" s="191" t="str">
        <f>IF($A61="","",VLOOKUP($A61,'Annex 2 EHV charges'!$A:$O,3,0))</f>
        <v>2356562495011</v>
      </c>
      <c r="D61" s="190" t="str">
        <f>IF($A61="","",VLOOKUP($A61,'Annex 2 EHV charges'!$A:$O,7,0))</f>
        <v>EHV Site Specific (LLFC 845)</v>
      </c>
      <c r="E61" s="117">
        <f>IFERROR(IF(VLOOKUP($A61,'Annex 2 EHV charges'!$A:$O,8,FALSE)=0,"",VLOOKUP($A61,'Annex 2 EHV charges'!$A:$O,8,FALSE)),"")</f>
        <v>0.79600000000000004</v>
      </c>
      <c r="F61" s="118">
        <f>IFERROR(IF(VLOOKUP($A61,'Annex 2 EHV charges'!$A:$O,9,FALSE)=0,"",VLOOKUP($A61,'Annex 2 EHV charges'!$A:$O,9,FALSE)),"")</f>
        <v>34.78</v>
      </c>
      <c r="G61" s="119">
        <f>IFERROR(IF(VLOOKUP($A61,'Annex 2 EHV charges'!$A:$O,10,FALSE)=0,"",VLOOKUP($A61,'Annex 2 EHV charges'!$A:$O,10,FALSE)),"")</f>
        <v>3.83</v>
      </c>
      <c r="H61" s="119">
        <f>IFERROR(IF(VLOOKUP($A61,'Annex 2 EHV charges'!$A:$O,11,FALSE)=0,"",VLOOKUP($A61,'Annex 2 EHV charges'!$A:$O,11,FALSE)),"")</f>
        <v>3.83</v>
      </c>
    </row>
    <row r="62" spans="1:8" ht="38.25" x14ac:dyDescent="0.2">
      <c r="A62" s="189">
        <f t="array" ref="A62">IFERROR(INDEX('Annex 2 EHV charges'!$A$10:$A$144, MATCH(0, IF(('Annex 2 EHV charges'!$A$10:$A$144=""),1, COUNTIF(A$4:$A61, 'Annex 2 EHV charges'!$A$10:$A$144)), 0)),"")</f>
        <v>846</v>
      </c>
      <c r="B62" s="190">
        <f>IF($A62="","",VLOOKUP($A62,'Annex 2 EHV charges'!$A:$O,2,0))</f>
        <v>846</v>
      </c>
      <c r="C62" s="191" t="str">
        <f>IF($A62="","",VLOOKUP($A62,'Annex 2 EHV charges'!$A:$O,3,0))</f>
        <v>2300000444962
2300000601321
2366531830013</v>
      </c>
      <c r="D62" s="190" t="str">
        <f>IF($A62="","",VLOOKUP($A62,'Annex 2 EHV charges'!$A:$O,7,0))</f>
        <v>EHV Site Specific (LLFC 846)</v>
      </c>
      <c r="E62" s="117">
        <f>IFERROR(IF(VLOOKUP($A62,'Annex 2 EHV charges'!$A:$O,8,FALSE)=0,"",VLOOKUP($A62,'Annex 2 EHV charges'!$A:$O,8,FALSE)),"")</f>
        <v>1.2509999999999999</v>
      </c>
      <c r="F62" s="118">
        <f>IFERROR(IF(VLOOKUP($A62,'Annex 2 EHV charges'!$A:$O,9,FALSE)=0,"",VLOOKUP($A62,'Annex 2 EHV charges'!$A:$O,9,FALSE)),"")</f>
        <v>104.35</v>
      </c>
      <c r="G62" s="119">
        <f>IFERROR(IF(VLOOKUP($A62,'Annex 2 EHV charges'!$A:$O,10,FALSE)=0,"",VLOOKUP($A62,'Annex 2 EHV charges'!$A:$O,10,FALSE)),"")</f>
        <v>3.76</v>
      </c>
      <c r="H62" s="119">
        <f>IFERROR(IF(VLOOKUP($A62,'Annex 2 EHV charges'!$A:$O,11,FALSE)=0,"",VLOOKUP($A62,'Annex 2 EHV charges'!$A:$O,11,FALSE)),"")</f>
        <v>3.76</v>
      </c>
    </row>
    <row r="63" spans="1:8" x14ac:dyDescent="0.2">
      <c r="A63" s="189">
        <f t="array" ref="A63">IFERROR(INDEX('Annex 2 EHV charges'!$A$10:$A$144, MATCH(0, IF(('Annex 2 EHV charges'!$A$10:$A$144=""),1, COUNTIF(A$4:$A62, 'Annex 2 EHV charges'!$A$10:$A$144)), 0)),"")</f>
        <v>847</v>
      </c>
      <c r="B63" s="190">
        <f>IF($A63="","",VLOOKUP($A63,'Annex 2 EHV charges'!$A:$O,2,0))</f>
        <v>847</v>
      </c>
      <c r="C63" s="191" t="str">
        <f>IF($A63="","",VLOOKUP($A63,'Annex 2 EHV charges'!$A:$O,3,0))</f>
        <v>2366560261014</v>
      </c>
      <c r="D63" s="190" t="str">
        <f>IF($A63="","",VLOOKUP($A63,'Annex 2 EHV charges'!$A:$O,7,0))</f>
        <v>EHV Site Specific (LLFC 847)</v>
      </c>
      <c r="E63" s="117">
        <f>IFERROR(IF(VLOOKUP($A63,'Annex 2 EHV charges'!$A:$O,8,FALSE)=0,"",VLOOKUP($A63,'Annex 2 EHV charges'!$A:$O,8,FALSE)),"")</f>
        <v>0.628</v>
      </c>
      <c r="F63" s="118">
        <f>IFERROR(IF(VLOOKUP($A63,'Annex 2 EHV charges'!$A:$O,9,FALSE)=0,"",VLOOKUP($A63,'Annex 2 EHV charges'!$A:$O,9,FALSE)),"")</f>
        <v>34.78</v>
      </c>
      <c r="G63" s="119">
        <f>IFERROR(IF(VLOOKUP($A63,'Annex 2 EHV charges'!$A:$O,10,FALSE)=0,"",VLOOKUP($A63,'Annex 2 EHV charges'!$A:$O,10,FALSE)),"")</f>
        <v>1.46</v>
      </c>
      <c r="H63" s="119">
        <f>IFERROR(IF(VLOOKUP($A63,'Annex 2 EHV charges'!$A:$O,11,FALSE)=0,"",VLOOKUP($A63,'Annex 2 EHV charges'!$A:$O,11,FALSE)),"")</f>
        <v>1.46</v>
      </c>
    </row>
    <row r="64" spans="1:8" ht="25.5" x14ac:dyDescent="0.2">
      <c r="A64" s="189">
        <f t="array" ref="A64">IFERROR(INDEX('Annex 2 EHV charges'!$A$10:$A$144, MATCH(0, IF(('Annex 2 EHV charges'!$A$10:$A$144=""),1, COUNTIF(A$4:$A63, 'Annex 2 EHV charges'!$A$10:$A$144)), 0)),"")</f>
        <v>848</v>
      </c>
      <c r="B64" s="190">
        <f>IF($A64="","",VLOOKUP($A64,'Annex 2 EHV charges'!$A:$O,2,0))</f>
        <v>848</v>
      </c>
      <c r="C64" s="190" t="str">
        <f>IF($A64="","",VLOOKUP($A64,'Annex 2 EHV charges'!$A:$O,3,0))</f>
        <v>2300000457377
2366560264112</v>
      </c>
      <c r="D64" s="190" t="str">
        <f>IF($A64="","",VLOOKUP($A64,'Annex 2 EHV charges'!$A:$O,7,0))</f>
        <v>EHV Site Specific (LLFC 848)</v>
      </c>
      <c r="E64" s="117">
        <f>IFERROR(IF(VLOOKUP($A64,'Annex 2 EHV charges'!$A:$O,8,FALSE)=0,"",VLOOKUP($A64,'Annex 2 EHV charges'!$A:$O,8,FALSE)),"")</f>
        <v>0.628</v>
      </c>
      <c r="F64" s="118">
        <f>IFERROR(IF(VLOOKUP($A64,'Annex 2 EHV charges'!$A:$O,9,FALSE)=0,"",VLOOKUP($A64,'Annex 2 EHV charges'!$A:$O,9,FALSE)),"")</f>
        <v>69.56</v>
      </c>
      <c r="G64" s="119">
        <f>IFERROR(IF(VLOOKUP($A64,'Annex 2 EHV charges'!$A:$O,10,FALSE)=0,"",VLOOKUP($A64,'Annex 2 EHV charges'!$A:$O,10,FALSE)),"")</f>
        <v>6.5</v>
      </c>
      <c r="H64" s="119">
        <f>IFERROR(IF(VLOOKUP($A64,'Annex 2 EHV charges'!$A:$O,11,FALSE)=0,"",VLOOKUP($A64,'Annex 2 EHV charges'!$A:$O,11,FALSE)),"")</f>
        <v>6.5</v>
      </c>
    </row>
    <row r="65" spans="1:8" ht="25.5" x14ac:dyDescent="0.2">
      <c r="A65" s="189">
        <f t="array" ref="A65">IFERROR(INDEX('Annex 2 EHV charges'!$A$10:$A$144, MATCH(0, IF(('Annex 2 EHV charges'!$A$10:$A$144=""),1, COUNTIF(A$4:$A64, 'Annex 2 EHV charges'!$A$10:$A$144)), 0)),"")</f>
        <v>849</v>
      </c>
      <c r="B65" s="190">
        <f>IF($A65="","",VLOOKUP($A65,'Annex 2 EHV charges'!$A:$O,2,0))</f>
        <v>849</v>
      </c>
      <c r="C65" s="191" t="str">
        <f>IF($A65="","",VLOOKUP($A65,'Annex 2 EHV charges'!$A:$O,3,0))</f>
        <v>2300000652292
2376503256010</v>
      </c>
      <c r="D65" s="190" t="str">
        <f>IF($A65="","",VLOOKUP($A65,'Annex 2 EHV charges'!$A:$O,7,0))</f>
        <v>EHV Site Specific (LLFC 849)</v>
      </c>
      <c r="E65" s="117">
        <f>IFERROR(IF(VLOOKUP($A65,'Annex 2 EHV charges'!$A:$O,8,FALSE)=0,"",VLOOKUP($A65,'Annex 2 EHV charges'!$A:$O,8,FALSE)),"")</f>
        <v>8.9999999999999993E-3</v>
      </c>
      <c r="F65" s="118">
        <f>IFERROR(IF(VLOOKUP($A65,'Annex 2 EHV charges'!$A:$O,9,FALSE)=0,"",VLOOKUP($A65,'Annex 2 EHV charges'!$A:$O,9,FALSE)),"")</f>
        <v>69.56</v>
      </c>
      <c r="G65" s="119">
        <f>IFERROR(IF(VLOOKUP($A65,'Annex 2 EHV charges'!$A:$O,10,FALSE)=0,"",VLOOKUP($A65,'Annex 2 EHV charges'!$A:$O,10,FALSE)),"")</f>
        <v>2.33</v>
      </c>
      <c r="H65" s="119">
        <f>IFERROR(IF(VLOOKUP($A65,'Annex 2 EHV charges'!$A:$O,11,FALSE)=0,"",VLOOKUP($A65,'Annex 2 EHV charges'!$A:$O,11,FALSE)),"")</f>
        <v>2.33</v>
      </c>
    </row>
    <row r="66" spans="1:8" ht="51" x14ac:dyDescent="0.2">
      <c r="A66" s="189">
        <f t="array" ref="A66">IFERROR(INDEX('Annex 2 EHV charges'!$A$10:$A$144, MATCH(0, IF(('Annex 2 EHV charges'!$A$10:$A$144=""),1, COUNTIF(A$4:$A65, 'Annex 2 EHV charges'!$A$10:$A$144)), 0)),"")</f>
        <v>850</v>
      </c>
      <c r="B66" s="190">
        <f>IF($A66="","",VLOOKUP($A66,'Annex 2 EHV charges'!$A:$O,2,0))</f>
        <v>850</v>
      </c>
      <c r="C66" s="191" t="str">
        <f>IF($A66="","",VLOOKUP($A66,'Annex 2 EHV charges'!$A:$O,3,0))</f>
        <v>2300000647051
2300000647060
2376552920013
2376552920022</v>
      </c>
      <c r="D66" s="190" t="str">
        <f>IF($A66="","",VLOOKUP($A66,'Annex 2 EHV charges'!$A:$O,7,0))</f>
        <v>EHV Site Specific (LLFC 850)</v>
      </c>
      <c r="E66" s="117">
        <f>IFERROR(IF(VLOOKUP($A66,'Annex 2 EHV charges'!$A:$O,8,FALSE)=0,"",VLOOKUP($A66,'Annex 2 EHV charges'!$A:$O,8,FALSE)),"")</f>
        <v>0.51500000000000001</v>
      </c>
      <c r="F66" s="118">
        <f>IFERROR(IF(VLOOKUP($A66,'Annex 2 EHV charges'!$A:$O,9,FALSE)=0,"",VLOOKUP($A66,'Annex 2 EHV charges'!$A:$O,9,FALSE)),"")</f>
        <v>139.13</v>
      </c>
      <c r="G66" s="119">
        <f>IFERROR(IF(VLOOKUP($A66,'Annex 2 EHV charges'!$A:$O,10,FALSE)=0,"",VLOOKUP($A66,'Annex 2 EHV charges'!$A:$O,10,FALSE)),"")</f>
        <v>3.01</v>
      </c>
      <c r="H66" s="119">
        <f>IFERROR(IF(VLOOKUP($A66,'Annex 2 EHV charges'!$A:$O,11,FALSE)=0,"",VLOOKUP($A66,'Annex 2 EHV charges'!$A:$O,11,FALSE)),"")</f>
        <v>3.01</v>
      </c>
    </row>
    <row r="67" spans="1:8" ht="38.25" x14ac:dyDescent="0.2">
      <c r="A67" s="189">
        <f t="array" ref="A67">IFERROR(INDEX('Annex 2 EHV charges'!$A$10:$A$144, MATCH(0, IF(('Annex 2 EHV charges'!$A$10:$A$144=""),1, COUNTIF(A$4:$A66, 'Annex 2 EHV charges'!$A$10:$A$144)), 0)),"")</f>
        <v>851</v>
      </c>
      <c r="B67" s="190">
        <f>IF($A67="","",VLOOKUP($A67,'Annex 2 EHV charges'!$A:$O,2,0))</f>
        <v>851</v>
      </c>
      <c r="C67" s="191" t="str">
        <f>IF($A67="","",VLOOKUP($A67,'Annex 2 EHV charges'!$A:$O,3,0))</f>
        <v>2376550825013
2380000000543
2380000004097</v>
      </c>
      <c r="D67" s="190" t="str">
        <f>IF($A67="","",VLOOKUP($A67,'Annex 2 EHV charges'!$A:$O,7,0))</f>
        <v>EHV Site Specific (LLFC 851)</v>
      </c>
      <c r="E67" s="117">
        <f>IFERROR(IF(VLOOKUP($A67,'Annex 2 EHV charges'!$A:$O,8,FALSE)=0,"",VLOOKUP($A67,'Annex 2 EHV charges'!$A:$O,8,FALSE)),"")</f>
        <v>7.9000000000000001E-2</v>
      </c>
      <c r="F67" s="118">
        <f>IFERROR(IF(VLOOKUP($A67,'Annex 2 EHV charges'!$A:$O,9,FALSE)=0,"",VLOOKUP($A67,'Annex 2 EHV charges'!$A:$O,9,FALSE)),"")</f>
        <v>104.35</v>
      </c>
      <c r="G67" s="119">
        <f>IFERROR(IF(VLOOKUP($A67,'Annex 2 EHV charges'!$A:$O,10,FALSE)=0,"",VLOOKUP($A67,'Annex 2 EHV charges'!$A:$O,10,FALSE)),"")</f>
        <v>1.52</v>
      </c>
      <c r="H67" s="119">
        <f>IFERROR(IF(VLOOKUP($A67,'Annex 2 EHV charges'!$A:$O,11,FALSE)=0,"",VLOOKUP($A67,'Annex 2 EHV charges'!$A:$O,11,FALSE)),"")</f>
        <v>1.52</v>
      </c>
    </row>
    <row r="68" spans="1:8" x14ac:dyDescent="0.2">
      <c r="A68" s="189">
        <f t="array" ref="A68">IFERROR(INDEX('Annex 2 EHV charges'!$A$10:$A$144, MATCH(0, IF(('Annex 2 EHV charges'!$A$10:$A$144=""),1, COUNTIF(A$4:$A67, 'Annex 2 EHV charges'!$A$10:$A$144)), 0)),"")</f>
        <v>852</v>
      </c>
      <c r="B68" s="190">
        <f>IF($A68="","",VLOOKUP($A68,'Annex 2 EHV charges'!$A:$O,2,0))</f>
        <v>852</v>
      </c>
      <c r="C68" s="191" t="str">
        <f>IF($A68="","",VLOOKUP($A68,'Annex 2 EHV charges'!$A:$O,3,0))</f>
        <v>2380000257932</v>
      </c>
      <c r="D68" s="190" t="str">
        <f>IF($A68="","",VLOOKUP($A68,'Annex 2 EHV charges'!$A:$O,7,0))</f>
        <v>EHV Site Specific (LLFC 852 &amp; 71)</v>
      </c>
      <c r="E68" s="117">
        <f>IFERROR(IF(VLOOKUP($A68,'Annex 2 EHV charges'!$A:$O,8,FALSE)=0,"",VLOOKUP($A68,'Annex 2 EHV charges'!$A:$O,8,FALSE)),"")</f>
        <v>3.6999999999999998E-2</v>
      </c>
      <c r="F68" s="118">
        <f>IFERROR(IF(VLOOKUP($A68,'Annex 2 EHV charges'!$A:$O,9,FALSE)=0,"",VLOOKUP($A68,'Annex 2 EHV charges'!$A:$O,9,FALSE)),"")</f>
        <v>1.95</v>
      </c>
      <c r="G68" s="119">
        <f>IFERROR(IF(VLOOKUP($A68,'Annex 2 EHV charges'!$A:$O,10,FALSE)=0,"",VLOOKUP($A68,'Annex 2 EHV charges'!$A:$O,10,FALSE)),"")</f>
        <v>1.1200000000000001</v>
      </c>
      <c r="H68" s="119">
        <f>IFERROR(IF(VLOOKUP($A68,'Annex 2 EHV charges'!$A:$O,11,FALSE)=0,"",VLOOKUP($A68,'Annex 2 EHV charges'!$A:$O,11,FALSE)),"")</f>
        <v>1.1200000000000001</v>
      </c>
    </row>
    <row r="69" spans="1:8" ht="25.5" x14ac:dyDescent="0.2">
      <c r="A69" s="189">
        <f t="array" ref="A69">IFERROR(INDEX('Annex 2 EHV charges'!$A$10:$A$144, MATCH(0, IF(('Annex 2 EHV charges'!$A$10:$A$144=""),1, COUNTIF(A$4:$A68, 'Annex 2 EHV charges'!$A$10:$A$144)), 0)),"")</f>
        <v>853</v>
      </c>
      <c r="B69" s="190">
        <f>IF($A69="","",VLOOKUP($A69,'Annex 2 EHV charges'!$A:$O,2,0))</f>
        <v>853</v>
      </c>
      <c r="C69" s="191" t="str">
        <f>IF($A69="","",VLOOKUP($A69,'Annex 2 EHV charges'!$A:$O,3,0))</f>
        <v>2380000428837
2380000428846</v>
      </c>
      <c r="D69" s="190" t="str">
        <f>IF($A69="","",VLOOKUP($A69,'Annex 2 EHV charges'!$A:$O,7,0))</f>
        <v>EHV Site Specific (LLFC 853)</v>
      </c>
      <c r="E69" s="117">
        <f>IFERROR(IF(VLOOKUP($A69,'Annex 2 EHV charges'!$A:$O,8,FALSE)=0,"",VLOOKUP($A69,'Annex 2 EHV charges'!$A:$O,8,FALSE)),"")</f>
        <v>1.7999999999999999E-2</v>
      </c>
      <c r="F69" s="118">
        <f>IFERROR(IF(VLOOKUP($A69,'Annex 2 EHV charges'!$A:$O,9,FALSE)=0,"",VLOOKUP($A69,'Annex 2 EHV charges'!$A:$O,9,FALSE)),"")</f>
        <v>69.56</v>
      </c>
      <c r="G69" s="119">
        <f>IFERROR(IF(VLOOKUP($A69,'Annex 2 EHV charges'!$A:$O,10,FALSE)=0,"",VLOOKUP($A69,'Annex 2 EHV charges'!$A:$O,10,FALSE)),"")</f>
        <v>2.81</v>
      </c>
      <c r="H69" s="119">
        <f>IFERROR(IF(VLOOKUP($A69,'Annex 2 EHV charges'!$A:$O,11,FALSE)=0,"",VLOOKUP($A69,'Annex 2 EHV charges'!$A:$O,11,FALSE)),"")</f>
        <v>2.81</v>
      </c>
    </row>
    <row r="70" spans="1:8" x14ac:dyDescent="0.2">
      <c r="A70" s="189">
        <f t="array" ref="A70">IFERROR(INDEX('Annex 2 EHV charges'!$A$10:$A$144, MATCH(0, IF(('Annex 2 EHV charges'!$A$10:$A$144=""),1, COUNTIF(A$4:$A69, 'Annex 2 EHV charges'!$A$10:$A$144)), 0)),"")</f>
        <v>854</v>
      </c>
      <c r="B70" s="190">
        <f>IF($A70="","",VLOOKUP($A70,'Annex 2 EHV charges'!$A:$O,2,0))</f>
        <v>854</v>
      </c>
      <c r="C70" s="191" t="str">
        <f>IF($A70="","",VLOOKUP($A70,'Annex 2 EHV charges'!$A:$O,3,0))</f>
        <v>2380000476088</v>
      </c>
      <c r="D70" s="190" t="str">
        <f>IF($A70="","",VLOOKUP($A70,'Annex 2 EHV charges'!$A:$O,7,0))</f>
        <v>EHV Site Specific (LLFC 854 &amp; 72)</v>
      </c>
      <c r="E70" s="117">
        <f>IFERROR(IF(VLOOKUP($A70,'Annex 2 EHV charges'!$A:$O,8,FALSE)=0,"",VLOOKUP($A70,'Annex 2 EHV charges'!$A:$O,8,FALSE)),"")</f>
        <v>3.6999999999999998E-2</v>
      </c>
      <c r="F70" s="118">
        <f>IFERROR(IF(VLOOKUP($A70,'Annex 2 EHV charges'!$A:$O,9,FALSE)=0,"",VLOOKUP($A70,'Annex 2 EHV charges'!$A:$O,9,FALSE)),"")</f>
        <v>0.81</v>
      </c>
      <c r="G70" s="119">
        <f>IFERROR(IF(VLOOKUP($A70,'Annex 2 EHV charges'!$A:$O,10,FALSE)=0,"",VLOOKUP($A70,'Annex 2 EHV charges'!$A:$O,10,FALSE)),"")</f>
        <v>1.1200000000000001</v>
      </c>
      <c r="H70" s="119">
        <f>IFERROR(IF(VLOOKUP($A70,'Annex 2 EHV charges'!$A:$O,11,FALSE)=0,"",VLOOKUP($A70,'Annex 2 EHV charges'!$A:$O,11,FALSE)),"")</f>
        <v>1.1200000000000001</v>
      </c>
    </row>
    <row r="71" spans="1:8" ht="76.5" x14ac:dyDescent="0.2">
      <c r="A71" s="189">
        <f t="array" ref="A71">IFERROR(INDEX('Annex 2 EHV charges'!$A$10:$A$144, MATCH(0, IF(('Annex 2 EHV charges'!$A$10:$A$144=""),1, COUNTIF(A$4:$A70, 'Annex 2 EHV charges'!$A$10:$A$144)), 0)),"")</f>
        <v>855</v>
      </c>
      <c r="B71" s="190">
        <f>IF($A71="","",VLOOKUP($A71,'Annex 2 EHV charges'!$A:$O,2,0))</f>
        <v>855</v>
      </c>
      <c r="C71" s="191" t="str">
        <f>IF($A71="","",VLOOKUP($A71,'Annex 2 EHV charges'!$A:$O,3,0))</f>
        <v>2380000724195
2380001078977
2380001078986
2380001078995
2380001079001
2380001079321</v>
      </c>
      <c r="D71" s="190" t="str">
        <f>IF($A71="","",VLOOKUP($A71,'Annex 2 EHV charges'!$A:$O,7,0))</f>
        <v>EHV Site Specific (LLFC 855)</v>
      </c>
      <c r="E71" s="117" t="str">
        <f>IFERROR(IF(VLOOKUP($A71,'Annex 2 EHV charges'!$A:$O,8,FALSE)=0,"",VLOOKUP($A71,'Annex 2 EHV charges'!$A:$O,8,FALSE)),"")</f>
        <v/>
      </c>
      <c r="F71" s="118">
        <f>IFERROR(IF(VLOOKUP($A71,'Annex 2 EHV charges'!$A:$O,9,FALSE)=0,"",VLOOKUP($A71,'Annex 2 EHV charges'!$A:$O,9,FALSE)),"")</f>
        <v>208.69</v>
      </c>
      <c r="G71" s="119">
        <f>IFERROR(IF(VLOOKUP($A71,'Annex 2 EHV charges'!$A:$O,10,FALSE)=0,"",VLOOKUP($A71,'Annex 2 EHV charges'!$A:$O,10,FALSE)),"")</f>
        <v>1.51</v>
      </c>
      <c r="H71" s="119">
        <f>IFERROR(IF(VLOOKUP($A71,'Annex 2 EHV charges'!$A:$O,11,FALSE)=0,"",VLOOKUP($A71,'Annex 2 EHV charges'!$A:$O,11,FALSE)),"")</f>
        <v>1.51</v>
      </c>
    </row>
    <row r="72" spans="1:8" ht="51" x14ac:dyDescent="0.2">
      <c r="A72" s="189">
        <f t="array" ref="A72">IFERROR(INDEX('Annex 2 EHV charges'!$A$10:$A$144, MATCH(0, IF(('Annex 2 EHV charges'!$A$10:$A$144=""),1, COUNTIF(A$4:$A71, 'Annex 2 EHV charges'!$A$10:$A$144)), 0)),"")</f>
        <v>856</v>
      </c>
      <c r="B72" s="190">
        <f>IF($A72="","",VLOOKUP($A72,'Annex 2 EHV charges'!$A:$O,2,0))</f>
        <v>856</v>
      </c>
      <c r="C72" s="191" t="str">
        <f>IF($A72="","",VLOOKUP($A72,'Annex 2 EHV charges'!$A:$O,3,0))</f>
        <v>2380001519750
2380001519760
2380001519779
2380001519788</v>
      </c>
      <c r="D72" s="190" t="str">
        <f>IF($A72="","",VLOOKUP($A72,'Annex 2 EHV charges'!$A:$O,7,0))</f>
        <v>EHV Site Specific (LLFC 856)</v>
      </c>
      <c r="E72" s="117">
        <f>IFERROR(IF(VLOOKUP($A72,'Annex 2 EHV charges'!$A:$O,8,FALSE)=0,"",VLOOKUP($A72,'Annex 2 EHV charges'!$A:$O,8,FALSE)),"")</f>
        <v>0.13200000000000001</v>
      </c>
      <c r="F72" s="118">
        <f>IFERROR(IF(VLOOKUP($A72,'Annex 2 EHV charges'!$A:$O,9,FALSE)=0,"",VLOOKUP($A72,'Annex 2 EHV charges'!$A:$O,9,FALSE)),"")</f>
        <v>139.13</v>
      </c>
      <c r="G72" s="119">
        <f>IFERROR(IF(VLOOKUP($A72,'Annex 2 EHV charges'!$A:$O,10,FALSE)=0,"",VLOOKUP($A72,'Annex 2 EHV charges'!$A:$O,10,FALSE)),"")</f>
        <v>1.26</v>
      </c>
      <c r="H72" s="119">
        <f>IFERROR(IF(VLOOKUP($A72,'Annex 2 EHV charges'!$A:$O,11,FALSE)=0,"",VLOOKUP($A72,'Annex 2 EHV charges'!$A:$O,11,FALSE)),"")</f>
        <v>1.26</v>
      </c>
    </row>
    <row r="73" spans="1:8" x14ac:dyDescent="0.2">
      <c r="A73" s="189">
        <f t="array" ref="A73">IFERROR(INDEX('Annex 2 EHV charges'!$A$10:$A$144, MATCH(0, IF(('Annex 2 EHV charges'!$A$10:$A$144=""),1, COUNTIF(A$4:$A72, 'Annex 2 EHV charges'!$A$10:$A$144)), 0)),"")</f>
        <v>857</v>
      </c>
      <c r="B73" s="190">
        <f>IF($A73="","",VLOOKUP($A73,'Annex 2 EHV charges'!$A:$O,2,0))</f>
        <v>857</v>
      </c>
      <c r="C73" s="191" t="str">
        <f>IF($A73="","",VLOOKUP($A73,'Annex 2 EHV charges'!$A:$O,3,0))</f>
        <v>2300000526046</v>
      </c>
      <c r="D73" s="190" t="str">
        <f>IF($A73="","",VLOOKUP($A73,'Annex 2 EHV charges'!$A:$O,7,0))</f>
        <v>EHV Site Specific (LLFC 857)</v>
      </c>
      <c r="E73" s="117">
        <f>IFERROR(IF(VLOOKUP($A73,'Annex 2 EHV charges'!$A:$O,8,FALSE)=0,"",VLOOKUP($A73,'Annex 2 EHV charges'!$A:$O,8,FALSE)),"")</f>
        <v>1.5269999999999999</v>
      </c>
      <c r="F73" s="118">
        <f>IFERROR(IF(VLOOKUP($A73,'Annex 2 EHV charges'!$A:$O,9,FALSE)=0,"",VLOOKUP($A73,'Annex 2 EHV charges'!$A:$O,9,FALSE)),"")</f>
        <v>34.78</v>
      </c>
      <c r="G73" s="119">
        <f>IFERROR(IF(VLOOKUP($A73,'Annex 2 EHV charges'!$A:$O,10,FALSE)=0,"",VLOOKUP($A73,'Annex 2 EHV charges'!$A:$O,10,FALSE)),"")</f>
        <v>5</v>
      </c>
      <c r="H73" s="119">
        <f>IFERROR(IF(VLOOKUP($A73,'Annex 2 EHV charges'!$A:$O,11,FALSE)=0,"",VLOOKUP($A73,'Annex 2 EHV charges'!$A:$O,11,FALSE)),"")</f>
        <v>5</v>
      </c>
    </row>
    <row r="74" spans="1:8" ht="38.25" x14ac:dyDescent="0.2">
      <c r="A74" s="189" t="str">
        <f t="array" ref="A74">IFERROR(INDEX('Annex 2 EHV charges'!$A$10:$A$144, MATCH(0, IF(('Annex 2 EHV charges'!$A$10:$A$144=""),1, COUNTIF(A$4:$A73, 'Annex 2 EHV charges'!$A$10:$A$144)), 0)),"")</f>
        <v>858*</v>
      </c>
      <c r="B74" s="223" t="str">
        <f>IF($A74="","",VLOOKUP($A74,'Annex 2 EHV charges'!$A:$O,2,0))</f>
        <v>858*</v>
      </c>
      <c r="C74" s="224" t="str">
        <f>IF($A74="","",VLOOKUP($A74,'Annex 2 EHV charges'!$A:$O,3,0))</f>
        <v>2300000839364
2326526290016
2326526290025</v>
      </c>
      <c r="D74" s="223" t="str">
        <f>IF($A74="","",VLOOKUP($A74,'Annex 2 EHV charges'!$A:$O,7,0))</f>
        <v>EHV Site Specific (LLFC 858)</v>
      </c>
      <c r="E74" s="225">
        <f>IFERROR(IF(VLOOKUP($A74,'Annex 2 EHV charges'!$A:$O,8,FALSE)=0,"",VLOOKUP($A74,'Annex 2 EHV charges'!$A:$O,8,FALSE)),"")</f>
        <v>1.6919999999999999</v>
      </c>
      <c r="F74" s="226">
        <f>IFERROR(IF(VLOOKUP($A74,'Annex 2 EHV charges'!$A:$O,9,FALSE)=0,"",VLOOKUP($A74,'Annex 2 EHV charges'!$A:$O,9,FALSE)),"")</f>
        <v>104.35</v>
      </c>
      <c r="G74" s="227">
        <f>IFERROR(IF(VLOOKUP($A74,'Annex 2 EHV charges'!$A:$O,10,FALSE)=0,"",VLOOKUP($A74,'Annex 2 EHV charges'!$A:$O,10,FALSE)),"")</f>
        <v>3.29</v>
      </c>
      <c r="H74" s="227">
        <f>IFERROR(IF(VLOOKUP($A74,'Annex 2 EHV charges'!$A:$O,11,FALSE)=0,"",VLOOKUP($A74,'Annex 2 EHV charges'!$A:$O,11,FALSE)),"")</f>
        <v>3.29</v>
      </c>
    </row>
    <row r="75" spans="1:8" ht="25.5" x14ac:dyDescent="0.2">
      <c r="A75" s="189">
        <f t="array" ref="A75">IFERROR(INDEX('Annex 2 EHV charges'!$A$10:$A$144, MATCH(0, IF(('Annex 2 EHV charges'!$A$10:$A$144=""),1, COUNTIF(A$4:$A74, 'Annex 2 EHV charges'!$A$10:$A$144)), 0)),"")</f>
        <v>859</v>
      </c>
      <c r="B75" s="190">
        <f>IF($A75="","",VLOOKUP($A75,'Annex 2 EHV charges'!$A:$O,2,0))</f>
        <v>859</v>
      </c>
      <c r="C75" s="191" t="str">
        <f>IF($A75="","",VLOOKUP($A75,'Annex 2 EHV charges'!$A:$O,3,0))</f>
        <v>2336525711011
2336525711020</v>
      </c>
      <c r="D75" s="190" t="str">
        <f>IF($A75="","",VLOOKUP($A75,'Annex 2 EHV charges'!$A:$O,7,0))</f>
        <v>EHV Site Specific (LLFC 859)</v>
      </c>
      <c r="E75" s="117">
        <f>IFERROR(IF(VLOOKUP($A75,'Annex 2 EHV charges'!$A:$O,8,FALSE)=0,"",VLOOKUP($A75,'Annex 2 EHV charges'!$A:$O,8,FALSE)),"")</f>
        <v>7.9000000000000001E-2</v>
      </c>
      <c r="F75" s="118">
        <f>IFERROR(IF(VLOOKUP($A75,'Annex 2 EHV charges'!$A:$O,9,FALSE)=0,"",VLOOKUP($A75,'Annex 2 EHV charges'!$A:$O,9,FALSE)),"")</f>
        <v>69.56</v>
      </c>
      <c r="G75" s="119">
        <f>IFERROR(IF(VLOOKUP($A75,'Annex 2 EHV charges'!$A:$O,10,FALSE)=0,"",VLOOKUP($A75,'Annex 2 EHV charges'!$A:$O,10,FALSE)),"")</f>
        <v>2.46</v>
      </c>
      <c r="H75" s="119">
        <f>IFERROR(IF(VLOOKUP($A75,'Annex 2 EHV charges'!$A:$O,11,FALSE)=0,"",VLOOKUP($A75,'Annex 2 EHV charges'!$A:$O,11,FALSE)),"")</f>
        <v>2.46</v>
      </c>
    </row>
    <row r="76" spans="1:8" ht="25.5" x14ac:dyDescent="0.2">
      <c r="A76" s="189">
        <f t="array" ref="A76">IFERROR(INDEX('Annex 2 EHV charges'!$A$10:$A$144, MATCH(0, IF(('Annex 2 EHV charges'!$A$10:$A$144=""),1, COUNTIF(A$4:$A75, 'Annex 2 EHV charges'!$A$10:$A$144)), 0)),"")</f>
        <v>860</v>
      </c>
      <c r="B76" s="190">
        <f>IF($A76="","",VLOOKUP($A76,'Annex 2 EHV charges'!$A:$O,2,0))</f>
        <v>860</v>
      </c>
      <c r="C76" s="191" t="str">
        <f>IF($A76="","",VLOOKUP($A76,'Annex 2 EHV charges'!$A:$O,3,0))</f>
        <v>2336526332017
2336526332026</v>
      </c>
      <c r="D76" s="190" t="str">
        <f>IF($A76="","",VLOOKUP($A76,'Annex 2 EHV charges'!$A:$O,7,0))</f>
        <v>EHV Site Specific (LLFC 860)</v>
      </c>
      <c r="E76" s="117">
        <f>IFERROR(IF(VLOOKUP($A76,'Annex 2 EHV charges'!$A:$O,8,FALSE)=0,"",VLOOKUP($A76,'Annex 2 EHV charges'!$A:$O,8,FALSE)),"")</f>
        <v>0.26</v>
      </c>
      <c r="F76" s="118">
        <f>IFERROR(IF(VLOOKUP($A76,'Annex 2 EHV charges'!$A:$O,9,FALSE)=0,"",VLOOKUP($A76,'Annex 2 EHV charges'!$A:$O,9,FALSE)),"")</f>
        <v>139.13</v>
      </c>
      <c r="G76" s="119">
        <f>IFERROR(IF(VLOOKUP($A76,'Annex 2 EHV charges'!$A:$O,10,FALSE)=0,"",VLOOKUP($A76,'Annex 2 EHV charges'!$A:$O,10,FALSE)),"")</f>
        <v>2.66</v>
      </c>
      <c r="H76" s="119">
        <f>IFERROR(IF(VLOOKUP($A76,'Annex 2 EHV charges'!$A:$O,11,FALSE)=0,"",VLOOKUP($A76,'Annex 2 EHV charges'!$A:$O,11,FALSE)),"")</f>
        <v>2.66</v>
      </c>
    </row>
    <row r="77" spans="1:8" ht="51" x14ac:dyDescent="0.2">
      <c r="A77" s="189">
        <f t="array" ref="A77">IFERROR(INDEX('Annex 2 EHV charges'!$A$10:$A$144, MATCH(0, IF(('Annex 2 EHV charges'!$A$10:$A$144=""),1, COUNTIF(A$4:$A76, 'Annex 2 EHV charges'!$A$10:$A$144)), 0)),"")</f>
        <v>861</v>
      </c>
      <c r="B77" s="190">
        <f>IF($A77="","",VLOOKUP($A77,'Annex 2 EHV charges'!$A:$O,2,0))</f>
        <v>861</v>
      </c>
      <c r="C77" s="191" t="str">
        <f>IF($A77="","",VLOOKUP($A77,'Annex 2 EHV charges'!$A:$O,3,0))</f>
        <v>2300000493180
2300000552125
2336552115017
2336552115026</v>
      </c>
      <c r="D77" s="190" t="str">
        <f>IF($A77="","",VLOOKUP($A77,'Annex 2 EHV charges'!$A:$O,7,0))</f>
        <v>EHV Site Specific (LLFC 861)</v>
      </c>
      <c r="E77" s="117">
        <f>IFERROR(IF(VLOOKUP($A77,'Annex 2 EHV charges'!$A:$O,8,FALSE)=0,"",VLOOKUP($A77,'Annex 2 EHV charges'!$A:$O,8,FALSE)),"")</f>
        <v>8.5999999999999993E-2</v>
      </c>
      <c r="F77" s="118">
        <f>IFERROR(IF(VLOOKUP($A77,'Annex 2 EHV charges'!$A:$O,9,FALSE)=0,"",VLOOKUP($A77,'Annex 2 EHV charges'!$A:$O,9,FALSE)),"")</f>
        <v>139.13</v>
      </c>
      <c r="G77" s="119">
        <f>IFERROR(IF(VLOOKUP($A77,'Annex 2 EHV charges'!$A:$O,10,FALSE)=0,"",VLOOKUP($A77,'Annex 2 EHV charges'!$A:$O,10,FALSE)),"")</f>
        <v>3.7</v>
      </c>
      <c r="H77" s="119">
        <f>IFERROR(IF(VLOOKUP($A77,'Annex 2 EHV charges'!$A:$O,11,FALSE)=0,"",VLOOKUP($A77,'Annex 2 EHV charges'!$A:$O,11,FALSE)),"")</f>
        <v>3.7</v>
      </c>
    </row>
    <row r="78" spans="1:8" ht="51" x14ac:dyDescent="0.2">
      <c r="A78" s="189">
        <f t="array" ref="A78">IFERROR(INDEX('Annex 2 EHV charges'!$A$10:$A$144, MATCH(0, IF(('Annex 2 EHV charges'!$A$10:$A$144=""),1, COUNTIF(A$4:$A77, 'Annex 2 EHV charges'!$A$10:$A$144)), 0)),"")</f>
        <v>862</v>
      </c>
      <c r="B78" s="190">
        <f>IF($A78="","",VLOOKUP($A78,'Annex 2 EHV charges'!$A:$O,2,0))</f>
        <v>862</v>
      </c>
      <c r="C78" s="191" t="str">
        <f>IF($A78="","",VLOOKUP($A78,'Annex 2 EHV charges'!$A:$O,3,0))</f>
        <v>2300000234163
2300000234172
2336590770013
2336590770022</v>
      </c>
      <c r="D78" s="190" t="str">
        <f>IF($A78="","",VLOOKUP($A78,'Annex 2 EHV charges'!$A:$O,7,0))</f>
        <v>EHV Site Specific (LLFC 862)</v>
      </c>
      <c r="E78" s="117">
        <f>IFERROR(IF(VLOOKUP($A78,'Annex 2 EHV charges'!$A:$O,8,FALSE)=0,"",VLOOKUP($A78,'Annex 2 EHV charges'!$A:$O,8,FALSE)),"")</f>
        <v>1.427</v>
      </c>
      <c r="F78" s="118">
        <f>IFERROR(IF(VLOOKUP($A78,'Annex 2 EHV charges'!$A:$O,9,FALSE)=0,"",VLOOKUP($A78,'Annex 2 EHV charges'!$A:$O,9,FALSE)),"")</f>
        <v>139.13</v>
      </c>
      <c r="G78" s="119">
        <f>IFERROR(IF(VLOOKUP($A78,'Annex 2 EHV charges'!$A:$O,10,FALSE)=0,"",VLOOKUP($A78,'Annex 2 EHV charges'!$A:$O,10,FALSE)),"")</f>
        <v>3.95</v>
      </c>
      <c r="H78" s="119">
        <f>IFERROR(IF(VLOOKUP($A78,'Annex 2 EHV charges'!$A:$O,11,FALSE)=0,"",VLOOKUP($A78,'Annex 2 EHV charges'!$A:$O,11,FALSE)),"")</f>
        <v>3.95</v>
      </c>
    </row>
    <row r="79" spans="1:8" ht="51" x14ac:dyDescent="0.2">
      <c r="A79" s="189">
        <f t="array" ref="A79">IFERROR(INDEX('Annex 2 EHV charges'!$A$10:$A$144, MATCH(0, IF(('Annex 2 EHV charges'!$A$10:$A$144=""),1, COUNTIF(A$4:$A78, 'Annex 2 EHV charges'!$A$10:$A$144)), 0)),"")</f>
        <v>863</v>
      </c>
      <c r="B79" s="190">
        <f>IF($A79="","",VLOOKUP($A79,'Annex 2 EHV charges'!$A:$O,2,0))</f>
        <v>863</v>
      </c>
      <c r="C79" s="191" t="str">
        <f>IF($A79="","",VLOOKUP($A79,'Annex 2 EHV charges'!$A:$O,3,0))</f>
        <v>2300000234066
2300000234075
2300000234084
2336590810010</v>
      </c>
      <c r="D79" s="190" t="str">
        <f>IF($A79="","",VLOOKUP($A79,'Annex 2 EHV charges'!$A:$O,7,0))</f>
        <v>EHV Site Specific (LLFC 863)</v>
      </c>
      <c r="E79" s="117">
        <f>IFERROR(IF(VLOOKUP($A79,'Annex 2 EHV charges'!$A:$O,8,FALSE)=0,"",VLOOKUP($A79,'Annex 2 EHV charges'!$A:$O,8,FALSE)),"")</f>
        <v>0.80900000000000005</v>
      </c>
      <c r="F79" s="118">
        <f>IFERROR(IF(VLOOKUP($A79,'Annex 2 EHV charges'!$A:$O,9,FALSE)=0,"",VLOOKUP($A79,'Annex 2 EHV charges'!$A:$O,9,FALSE)),"")</f>
        <v>139.13</v>
      </c>
      <c r="G79" s="119">
        <f>IFERROR(IF(VLOOKUP($A79,'Annex 2 EHV charges'!$A:$O,10,FALSE)=0,"",VLOOKUP($A79,'Annex 2 EHV charges'!$A:$O,10,FALSE)),"")</f>
        <v>4.59</v>
      </c>
      <c r="H79" s="119">
        <f>IFERROR(IF(VLOOKUP($A79,'Annex 2 EHV charges'!$A:$O,11,FALSE)=0,"",VLOOKUP($A79,'Annex 2 EHV charges'!$A:$O,11,FALSE)),"")</f>
        <v>4.59</v>
      </c>
    </row>
    <row r="80" spans="1:8" x14ac:dyDescent="0.2">
      <c r="A80" s="189">
        <f t="array" ref="A80">IFERROR(INDEX('Annex 2 EHV charges'!$A$10:$A$144, MATCH(0, IF(('Annex 2 EHV charges'!$A$10:$A$144=""),1, COUNTIF(A$4:$A79, 'Annex 2 EHV charges'!$A$10:$A$144)), 0)),"")</f>
        <v>864</v>
      </c>
      <c r="B80" s="190">
        <f>IF($A80="","",VLOOKUP($A80,'Annex 2 EHV charges'!$A:$O,2,0))</f>
        <v>864</v>
      </c>
      <c r="C80" s="191" t="str">
        <f>IF($A80="","",VLOOKUP($A80,'Annex 2 EHV charges'!$A:$O,3,0))</f>
        <v>2300000478970</v>
      </c>
      <c r="D80" s="190" t="str">
        <f>IF($A80="","",VLOOKUP($A80,'Annex 2 EHV charges'!$A:$O,7,0))</f>
        <v>EHV Site Specific (LLFC 864)</v>
      </c>
      <c r="E80" s="117">
        <f>IFERROR(IF(VLOOKUP($A80,'Annex 2 EHV charges'!$A:$O,8,FALSE)=0,"",VLOOKUP($A80,'Annex 2 EHV charges'!$A:$O,8,FALSE)),"")</f>
        <v>0.27900000000000003</v>
      </c>
      <c r="F80" s="118">
        <f>IFERROR(IF(VLOOKUP($A80,'Annex 2 EHV charges'!$A:$O,9,FALSE)=0,"",VLOOKUP($A80,'Annex 2 EHV charges'!$A:$O,9,FALSE)),"")</f>
        <v>34.78</v>
      </c>
      <c r="G80" s="119">
        <f>IFERROR(IF(VLOOKUP($A80,'Annex 2 EHV charges'!$A:$O,10,FALSE)=0,"",VLOOKUP($A80,'Annex 2 EHV charges'!$A:$O,10,FALSE)),"")</f>
        <v>1.8</v>
      </c>
      <c r="H80" s="119">
        <f>IFERROR(IF(VLOOKUP($A80,'Annex 2 EHV charges'!$A:$O,11,FALSE)=0,"",VLOOKUP($A80,'Annex 2 EHV charges'!$A:$O,11,FALSE)),"")</f>
        <v>1.8</v>
      </c>
    </row>
    <row r="81" spans="1:8" ht="25.5" x14ac:dyDescent="0.2">
      <c r="A81" s="189">
        <f t="array" ref="A81">IFERROR(INDEX('Annex 2 EHV charges'!$A$10:$A$144, MATCH(0, IF(('Annex 2 EHV charges'!$A$10:$A$144=""),1, COUNTIF(A$4:$A80, 'Annex 2 EHV charges'!$A$10:$A$144)), 0)),"")</f>
        <v>865</v>
      </c>
      <c r="B81" s="190">
        <f>IF($A81="","",VLOOKUP($A81,'Annex 2 EHV charges'!$A:$O,2,0))</f>
        <v>865</v>
      </c>
      <c r="C81" s="191" t="str">
        <f>IF($A81="","",VLOOKUP($A81,'Annex 2 EHV charges'!$A:$O,3,0))</f>
        <v>2346530035017
2346530035026</v>
      </c>
      <c r="D81" s="190" t="str">
        <f>IF($A81="","",VLOOKUP($A81,'Annex 2 EHV charges'!$A:$O,7,0))</f>
        <v>EHV Site Specific (LLFC 865)</v>
      </c>
      <c r="E81" s="117">
        <f>IFERROR(IF(VLOOKUP($A81,'Annex 2 EHV charges'!$A:$O,8,FALSE)=0,"",VLOOKUP($A81,'Annex 2 EHV charges'!$A:$O,8,FALSE)),"")</f>
        <v>0.36399999999999999</v>
      </c>
      <c r="F81" s="118">
        <f>IFERROR(IF(VLOOKUP($A81,'Annex 2 EHV charges'!$A:$O,9,FALSE)=0,"",VLOOKUP($A81,'Annex 2 EHV charges'!$A:$O,9,FALSE)),"")</f>
        <v>69.56</v>
      </c>
      <c r="G81" s="119">
        <f>IFERROR(IF(VLOOKUP($A81,'Annex 2 EHV charges'!$A:$O,10,FALSE)=0,"",VLOOKUP($A81,'Annex 2 EHV charges'!$A:$O,10,FALSE)),"")</f>
        <v>2.29</v>
      </c>
      <c r="H81" s="119">
        <f>IFERROR(IF(VLOOKUP($A81,'Annex 2 EHV charges'!$A:$O,11,FALSE)=0,"",VLOOKUP($A81,'Annex 2 EHV charges'!$A:$O,11,FALSE)),"")</f>
        <v>2.29</v>
      </c>
    </row>
    <row r="82" spans="1:8" ht="25.5" x14ac:dyDescent="0.2">
      <c r="A82" s="189">
        <f t="array" ref="A82">IFERROR(INDEX('Annex 2 EHV charges'!$A$10:$A$144, MATCH(0, IF(('Annex 2 EHV charges'!$A$10:$A$144=""),1, COUNTIF(A$4:$A81, 'Annex 2 EHV charges'!$A$10:$A$144)), 0)),"")</f>
        <v>867</v>
      </c>
      <c r="B82" s="190">
        <f>IF($A82="","",VLOOKUP($A82,'Annex 2 EHV charges'!$A:$O,2,0))</f>
        <v>867</v>
      </c>
      <c r="C82" s="191" t="str">
        <f>IF($A82="","",VLOOKUP($A82,'Annex 2 EHV charges'!$A:$O,3,0))</f>
        <v>2346534433019
2346534433028</v>
      </c>
      <c r="D82" s="190" t="str">
        <f>IF($A82="","",VLOOKUP($A82,'Annex 2 EHV charges'!$A:$O,7,0))</f>
        <v>EHV Site Specific (LLFC 867)</v>
      </c>
      <c r="E82" s="117">
        <f>IFERROR(IF(VLOOKUP($A82,'Annex 2 EHV charges'!$A:$O,8,FALSE)=0,"",VLOOKUP($A82,'Annex 2 EHV charges'!$A:$O,8,FALSE)),"")</f>
        <v>0.23200000000000001</v>
      </c>
      <c r="F82" s="118">
        <f>IFERROR(IF(VLOOKUP($A82,'Annex 2 EHV charges'!$A:$O,9,FALSE)=0,"",VLOOKUP($A82,'Annex 2 EHV charges'!$A:$O,9,FALSE)),"")</f>
        <v>69.56</v>
      </c>
      <c r="G82" s="119">
        <f>IFERROR(IF(VLOOKUP($A82,'Annex 2 EHV charges'!$A:$O,10,FALSE)=0,"",VLOOKUP($A82,'Annex 2 EHV charges'!$A:$O,10,FALSE)),"")</f>
        <v>3.74</v>
      </c>
      <c r="H82" s="119">
        <f>IFERROR(IF(VLOOKUP($A82,'Annex 2 EHV charges'!$A:$O,11,FALSE)=0,"",VLOOKUP($A82,'Annex 2 EHV charges'!$A:$O,11,FALSE)),"")</f>
        <v>3.74</v>
      </c>
    </row>
    <row r="83" spans="1:8" ht="25.5" x14ac:dyDescent="0.2">
      <c r="A83" s="189">
        <f t="array" ref="A83">IFERROR(INDEX('Annex 2 EHV charges'!$A$10:$A$144, MATCH(0, IF(('Annex 2 EHV charges'!$A$10:$A$144=""),1, COUNTIF(A$4:$A82, 'Annex 2 EHV charges'!$A$10:$A$144)), 0)),"")</f>
        <v>868</v>
      </c>
      <c r="B83" s="190">
        <f>IF($A83="","",VLOOKUP($A83,'Annex 2 EHV charges'!$A:$O,2,0))</f>
        <v>868</v>
      </c>
      <c r="C83" s="191" t="str">
        <f>IF($A83="","",VLOOKUP($A83,'Annex 2 EHV charges'!$A:$O,3,0))</f>
        <v>2356530030015
2356530030024</v>
      </c>
      <c r="D83" s="190" t="str">
        <f>IF($A83="","",VLOOKUP($A83,'Annex 2 EHV charges'!$A:$O,7,0))</f>
        <v>EHV Site Specific (LLFC 868)</v>
      </c>
      <c r="E83" s="117">
        <f>IFERROR(IF(VLOOKUP($A83,'Annex 2 EHV charges'!$A:$O,8,FALSE)=0,"",VLOOKUP($A83,'Annex 2 EHV charges'!$A:$O,8,FALSE)),"")</f>
        <v>8.0000000000000002E-3</v>
      </c>
      <c r="F83" s="118">
        <f>IFERROR(IF(VLOOKUP($A83,'Annex 2 EHV charges'!$A:$O,9,FALSE)=0,"",VLOOKUP($A83,'Annex 2 EHV charges'!$A:$O,9,FALSE)),"")</f>
        <v>69.56</v>
      </c>
      <c r="G83" s="119">
        <f>IFERROR(IF(VLOOKUP($A83,'Annex 2 EHV charges'!$A:$O,10,FALSE)=0,"",VLOOKUP($A83,'Annex 2 EHV charges'!$A:$O,10,FALSE)),"")</f>
        <v>2.59</v>
      </c>
      <c r="H83" s="119">
        <f>IFERROR(IF(VLOOKUP($A83,'Annex 2 EHV charges'!$A:$O,11,FALSE)=0,"",VLOOKUP($A83,'Annex 2 EHV charges'!$A:$O,11,FALSE)),"")</f>
        <v>2.59</v>
      </c>
    </row>
    <row r="84" spans="1:8" ht="25.5" x14ac:dyDescent="0.2">
      <c r="A84" s="189">
        <f t="array" ref="A84">IFERROR(INDEX('Annex 2 EHV charges'!$A$10:$A$144, MATCH(0, IF(('Annex 2 EHV charges'!$A$10:$A$144=""),1, COUNTIF(A$4:$A83, 'Annex 2 EHV charges'!$A$10:$A$144)), 0)),"")</f>
        <v>869</v>
      </c>
      <c r="B84" s="190">
        <f>IF($A84="","",VLOOKUP($A84,'Annex 2 EHV charges'!$A:$O,2,0))</f>
        <v>869</v>
      </c>
      <c r="C84" s="191" t="str">
        <f>IF($A84="","",VLOOKUP($A84,'Annex 2 EHV charges'!$A:$O,3,0))</f>
        <v>2356530321010
2356530321029</v>
      </c>
      <c r="D84" s="190" t="str">
        <f>IF($A84="","",VLOOKUP($A84,'Annex 2 EHV charges'!$A:$O,7,0))</f>
        <v>EHV Site Specific (LLFC 869)</v>
      </c>
      <c r="E84" s="117">
        <f>IFERROR(IF(VLOOKUP($A84,'Annex 2 EHV charges'!$A:$O,8,FALSE)=0,"",VLOOKUP($A84,'Annex 2 EHV charges'!$A:$O,8,FALSE)),"")</f>
        <v>0.59599999999999997</v>
      </c>
      <c r="F84" s="118">
        <f>IFERROR(IF(VLOOKUP($A84,'Annex 2 EHV charges'!$A:$O,9,FALSE)=0,"",VLOOKUP($A84,'Annex 2 EHV charges'!$A:$O,9,FALSE)),"")</f>
        <v>69.56</v>
      </c>
      <c r="G84" s="119">
        <f>IFERROR(IF(VLOOKUP($A84,'Annex 2 EHV charges'!$A:$O,10,FALSE)=0,"",VLOOKUP($A84,'Annex 2 EHV charges'!$A:$O,10,FALSE)),"")</f>
        <v>5.83</v>
      </c>
      <c r="H84" s="119">
        <f>IFERROR(IF(VLOOKUP($A84,'Annex 2 EHV charges'!$A:$O,11,FALSE)=0,"",VLOOKUP($A84,'Annex 2 EHV charges'!$A:$O,11,FALSE)),"")</f>
        <v>5.83</v>
      </c>
    </row>
    <row r="85" spans="1:8" ht="25.5" x14ac:dyDescent="0.2">
      <c r="A85" s="189">
        <f t="array" ref="A85">IFERROR(INDEX('Annex 2 EHV charges'!$A$10:$A$144, MATCH(0, IF(('Annex 2 EHV charges'!$A$10:$A$144=""),1, COUNTIF(A$4:$A84, 'Annex 2 EHV charges'!$A$10:$A$144)), 0)),"")</f>
        <v>870</v>
      </c>
      <c r="B85" s="190">
        <f>IF($A85="","",VLOOKUP($A85,'Annex 2 EHV charges'!$A:$O,2,0))</f>
        <v>870</v>
      </c>
      <c r="C85" s="191" t="str">
        <f>IF($A85="","",VLOOKUP($A85,'Annex 2 EHV charges'!$A:$O,3,0))</f>
        <v>2356530620210
2356530620229</v>
      </c>
      <c r="D85" s="190" t="str">
        <f>IF($A85="","",VLOOKUP($A85,'Annex 2 EHV charges'!$A:$O,7,0))</f>
        <v>EHV Site Specific (LLFC 870)</v>
      </c>
      <c r="E85" s="117">
        <f>IFERROR(IF(VLOOKUP($A85,'Annex 2 EHV charges'!$A:$O,8,FALSE)=0,"",VLOOKUP($A85,'Annex 2 EHV charges'!$A:$O,8,FALSE)),"")</f>
        <v>1.2130000000000001</v>
      </c>
      <c r="F85" s="118">
        <f>IFERROR(IF(VLOOKUP($A85,'Annex 2 EHV charges'!$A:$O,9,FALSE)=0,"",VLOOKUP($A85,'Annex 2 EHV charges'!$A:$O,9,FALSE)),"")</f>
        <v>69.56</v>
      </c>
      <c r="G85" s="119">
        <f>IFERROR(IF(VLOOKUP($A85,'Annex 2 EHV charges'!$A:$O,10,FALSE)=0,"",VLOOKUP($A85,'Annex 2 EHV charges'!$A:$O,10,FALSE)),"")</f>
        <v>4.12</v>
      </c>
      <c r="H85" s="119">
        <f>IFERROR(IF(VLOOKUP($A85,'Annex 2 EHV charges'!$A:$O,11,FALSE)=0,"",VLOOKUP($A85,'Annex 2 EHV charges'!$A:$O,11,FALSE)),"")</f>
        <v>4.12</v>
      </c>
    </row>
    <row r="86" spans="1:8" ht="25.5" x14ac:dyDescent="0.2">
      <c r="A86" s="189">
        <f t="array" ref="A86">IFERROR(INDEX('Annex 2 EHV charges'!$A$10:$A$144, MATCH(0, IF(('Annex 2 EHV charges'!$A$10:$A$144=""),1, COUNTIF(A$4:$A85, 'Annex 2 EHV charges'!$A$10:$A$144)), 0)),"")</f>
        <v>871</v>
      </c>
      <c r="B86" s="190">
        <f>IF($A86="","",VLOOKUP($A86,'Annex 2 EHV charges'!$A:$O,2,0))</f>
        <v>871</v>
      </c>
      <c r="C86" s="191" t="str">
        <f>IF($A86="","",VLOOKUP($A86,'Annex 2 EHV charges'!$A:$O,3,0))</f>
        <v>2366540061017
2366540061026</v>
      </c>
      <c r="D86" s="190" t="str">
        <f>IF($A86="","",VLOOKUP($A86,'Annex 2 EHV charges'!$A:$O,7,0))</f>
        <v>EHV Site Specific (LLFC 871)</v>
      </c>
      <c r="E86" s="117">
        <f>IFERROR(IF(VLOOKUP($A86,'Annex 2 EHV charges'!$A:$O,8,FALSE)=0,"",VLOOKUP($A86,'Annex 2 EHV charges'!$A:$O,8,FALSE)),"")</f>
        <v>0.77</v>
      </c>
      <c r="F86" s="118">
        <f>IFERROR(IF(VLOOKUP($A86,'Annex 2 EHV charges'!$A:$O,9,FALSE)=0,"",VLOOKUP($A86,'Annex 2 EHV charges'!$A:$O,9,FALSE)),"")</f>
        <v>69.56</v>
      </c>
      <c r="G86" s="119">
        <f>IFERROR(IF(VLOOKUP($A86,'Annex 2 EHV charges'!$A:$O,10,FALSE)=0,"",VLOOKUP($A86,'Annex 2 EHV charges'!$A:$O,10,FALSE)),"")</f>
        <v>3.02</v>
      </c>
      <c r="H86" s="119">
        <f>IFERROR(IF(VLOOKUP($A86,'Annex 2 EHV charges'!$A:$O,11,FALSE)=0,"",VLOOKUP($A86,'Annex 2 EHV charges'!$A:$O,11,FALSE)),"")</f>
        <v>3.02</v>
      </c>
    </row>
    <row r="87" spans="1:8" ht="51" x14ac:dyDescent="0.2">
      <c r="A87" s="189">
        <f t="array" ref="A87">IFERROR(INDEX('Annex 2 EHV charges'!$A$10:$A$144, MATCH(0, IF(('Annex 2 EHV charges'!$A$10:$A$144=""),1, COUNTIF(A$4:$A86, 'Annex 2 EHV charges'!$A$10:$A$144)), 0)),"")</f>
        <v>872</v>
      </c>
      <c r="B87" s="190">
        <f>IF($A87="","",VLOOKUP($A87,'Annex 2 EHV charges'!$A:$O,2,0))</f>
        <v>872</v>
      </c>
      <c r="C87" s="191" t="str">
        <f>IF($A87="","",VLOOKUP($A87,'Annex 2 EHV charges'!$A:$O,3,0))</f>
        <v>2300000674055
2300000674064
2300000674073
2366540100010</v>
      </c>
      <c r="D87" s="190" t="str">
        <f>IF($A87="","",VLOOKUP($A87,'Annex 2 EHV charges'!$A:$O,7,0))</f>
        <v>EHV Site Specific (LLFC 872)</v>
      </c>
      <c r="E87" s="117">
        <f>IFERROR(IF(VLOOKUP($A87,'Annex 2 EHV charges'!$A:$O,8,FALSE)=0,"",VLOOKUP($A87,'Annex 2 EHV charges'!$A:$O,8,FALSE)),"")</f>
        <v>0.109</v>
      </c>
      <c r="F87" s="118">
        <f>IFERROR(IF(VLOOKUP($A87,'Annex 2 EHV charges'!$A:$O,9,FALSE)=0,"",VLOOKUP($A87,'Annex 2 EHV charges'!$A:$O,9,FALSE)),"")</f>
        <v>69.56</v>
      </c>
      <c r="G87" s="119">
        <f>IFERROR(IF(VLOOKUP($A87,'Annex 2 EHV charges'!$A:$O,10,FALSE)=0,"",VLOOKUP($A87,'Annex 2 EHV charges'!$A:$O,10,FALSE)),"")</f>
        <v>3.83</v>
      </c>
      <c r="H87" s="119">
        <f>IFERROR(IF(VLOOKUP($A87,'Annex 2 EHV charges'!$A:$O,11,FALSE)=0,"",VLOOKUP($A87,'Annex 2 EHV charges'!$A:$O,11,FALSE)),"")</f>
        <v>3.83</v>
      </c>
    </row>
    <row r="88" spans="1:8" ht="25.5" x14ac:dyDescent="0.2">
      <c r="A88" s="189">
        <f t="array" ref="A88">IFERROR(INDEX('Annex 2 EHV charges'!$A$10:$A$144, MATCH(0, IF(('Annex 2 EHV charges'!$A$10:$A$144=""),1, COUNTIF(A$4:$A87, 'Annex 2 EHV charges'!$A$10:$A$144)), 0)),"")</f>
        <v>873</v>
      </c>
      <c r="B88" s="190">
        <f>IF($A88="","",VLOOKUP($A88,'Annex 2 EHV charges'!$A:$O,2,0))</f>
        <v>873</v>
      </c>
      <c r="C88" s="191" t="str">
        <f>IF($A88="","",VLOOKUP($A88,'Annex 2 EHV charges'!$A:$O,3,0))</f>
        <v>2300000777530
2366540110116</v>
      </c>
      <c r="D88" s="190" t="str">
        <f>IF($A88="","",VLOOKUP($A88,'Annex 2 EHV charges'!$A:$O,7,0))</f>
        <v>EHV Site Specific (LLFC 873)</v>
      </c>
      <c r="E88" s="117">
        <f>IFERROR(IF(VLOOKUP($A88,'Annex 2 EHV charges'!$A:$O,8,FALSE)=0,"",VLOOKUP($A88,'Annex 2 EHV charges'!$A:$O,8,FALSE)),"")</f>
        <v>8.3000000000000004E-2</v>
      </c>
      <c r="F88" s="118">
        <f>IFERROR(IF(VLOOKUP($A88,'Annex 2 EHV charges'!$A:$O,9,FALSE)=0,"",VLOOKUP($A88,'Annex 2 EHV charges'!$A:$O,9,FALSE)),"")</f>
        <v>69.56</v>
      </c>
      <c r="G88" s="119">
        <f>IFERROR(IF(VLOOKUP($A88,'Annex 2 EHV charges'!$A:$O,10,FALSE)=0,"",VLOOKUP($A88,'Annex 2 EHV charges'!$A:$O,10,FALSE)),"")</f>
        <v>2.0099999999999998</v>
      </c>
      <c r="H88" s="119">
        <f>IFERROR(IF(VLOOKUP($A88,'Annex 2 EHV charges'!$A:$O,11,FALSE)=0,"",VLOOKUP($A88,'Annex 2 EHV charges'!$A:$O,11,FALSE)),"")</f>
        <v>2.0099999999999998</v>
      </c>
    </row>
    <row r="89" spans="1:8" x14ac:dyDescent="0.2">
      <c r="A89" s="189">
        <f t="array" ref="A89">IFERROR(INDEX('Annex 2 EHV charges'!$A$10:$A$144, MATCH(0, IF(('Annex 2 EHV charges'!$A$10:$A$144=""),1, COUNTIF(A$4:$A88, 'Annex 2 EHV charges'!$A$10:$A$144)), 0)),"")</f>
        <v>874</v>
      </c>
      <c r="B89" s="190">
        <f>IF($A89="","",VLOOKUP($A89,'Annex 2 EHV charges'!$A:$O,2,0))</f>
        <v>874</v>
      </c>
      <c r="C89" s="191" t="str">
        <f>IF($A89="","",VLOOKUP($A89,'Annex 2 EHV charges'!$A:$O,3,0))</f>
        <v>2300000542828</v>
      </c>
      <c r="D89" s="190" t="str">
        <f>IF($A89="","",VLOOKUP($A89,'Annex 2 EHV charges'!$A:$O,7,0))</f>
        <v>EHV Site Specific (LLFC 874 &amp; 32)</v>
      </c>
      <c r="E89" s="117" t="str">
        <f>IFERROR(IF(VLOOKUP($A89,'Annex 2 EHV charges'!$A:$O,8,FALSE)=0,"",VLOOKUP($A89,'Annex 2 EHV charges'!$A:$O,8,FALSE)),"")</f>
        <v/>
      </c>
      <c r="F89" s="118">
        <f>IFERROR(IF(VLOOKUP($A89,'Annex 2 EHV charges'!$A:$O,9,FALSE)=0,"",VLOOKUP($A89,'Annex 2 EHV charges'!$A:$O,9,FALSE)),"")</f>
        <v>3.12</v>
      </c>
      <c r="G89" s="119">
        <f>IFERROR(IF(VLOOKUP($A89,'Annex 2 EHV charges'!$A:$O,10,FALSE)=0,"",VLOOKUP($A89,'Annex 2 EHV charges'!$A:$O,10,FALSE)),"")</f>
        <v>1.49</v>
      </c>
      <c r="H89" s="119">
        <f>IFERROR(IF(VLOOKUP($A89,'Annex 2 EHV charges'!$A:$O,11,FALSE)=0,"",VLOOKUP($A89,'Annex 2 EHV charges'!$A:$O,11,FALSE)),"")</f>
        <v>1.49</v>
      </c>
    </row>
    <row r="90" spans="1:8" x14ac:dyDescent="0.2">
      <c r="A90" s="189">
        <f t="array" ref="A90">IFERROR(INDEX('Annex 2 EHV charges'!$A$10:$A$144, MATCH(0, IF(('Annex 2 EHV charges'!$A$10:$A$144=""),1, COUNTIF(A$4:$A89, 'Annex 2 EHV charges'!$A$10:$A$144)), 0)),"")</f>
        <v>875</v>
      </c>
      <c r="B90" s="190">
        <f>IF($A90="","",VLOOKUP($A90,'Annex 2 EHV charges'!$A:$O,2,0))</f>
        <v>875</v>
      </c>
      <c r="C90" s="191" t="str">
        <f>IF($A90="","",VLOOKUP($A90,'Annex 2 EHV charges'!$A:$O,3,0))</f>
        <v>2366560263119</v>
      </c>
      <c r="D90" s="190" t="str">
        <f>IF($A90="","",VLOOKUP($A90,'Annex 2 EHV charges'!$A:$O,7,0))</f>
        <v>EHV Site Specific (LLFC 875)</v>
      </c>
      <c r="E90" s="117">
        <f>IFERROR(IF(VLOOKUP($A90,'Annex 2 EHV charges'!$A:$O,8,FALSE)=0,"",VLOOKUP($A90,'Annex 2 EHV charges'!$A:$O,8,FALSE)),"")</f>
        <v>0.628</v>
      </c>
      <c r="F90" s="118">
        <f>IFERROR(IF(VLOOKUP($A90,'Annex 2 EHV charges'!$A:$O,9,FALSE)=0,"",VLOOKUP($A90,'Annex 2 EHV charges'!$A:$O,9,FALSE)),"")</f>
        <v>69.56</v>
      </c>
      <c r="G90" s="119">
        <f>IFERROR(IF(VLOOKUP($A90,'Annex 2 EHV charges'!$A:$O,10,FALSE)=0,"",VLOOKUP($A90,'Annex 2 EHV charges'!$A:$O,10,FALSE)),"")</f>
        <v>2.71</v>
      </c>
      <c r="H90" s="119">
        <f>IFERROR(IF(VLOOKUP($A90,'Annex 2 EHV charges'!$A:$O,11,FALSE)=0,"",VLOOKUP($A90,'Annex 2 EHV charges'!$A:$O,11,FALSE)),"")</f>
        <v>2.71</v>
      </c>
    </row>
    <row r="91" spans="1:8" ht="25.5" x14ac:dyDescent="0.2">
      <c r="A91" s="189">
        <f t="array" ref="A91">IFERROR(INDEX('Annex 2 EHV charges'!$A$10:$A$144, MATCH(0, IF(('Annex 2 EHV charges'!$A$10:$A$144=""),1, COUNTIF(A$4:$A90, 'Annex 2 EHV charges'!$A$10:$A$144)), 0)),"")</f>
        <v>876</v>
      </c>
      <c r="B91" s="190">
        <f>IF($A91="","",VLOOKUP($A91,'Annex 2 EHV charges'!$A:$O,2,0))</f>
        <v>876</v>
      </c>
      <c r="C91" s="191" t="str">
        <f>IF($A91="","",VLOOKUP($A91,'Annex 2 EHV charges'!$A:$O,3,0))</f>
        <v>2300000699565
2366591250015</v>
      </c>
      <c r="D91" s="190" t="str">
        <f>IF($A91="","",VLOOKUP($A91,'Annex 2 EHV charges'!$A:$O,7,0))</f>
        <v>EHV Site Specific (LLFC 876)</v>
      </c>
      <c r="E91" s="117">
        <f>IFERROR(IF(VLOOKUP($A91,'Annex 2 EHV charges'!$A:$O,8,FALSE)=0,"",VLOOKUP($A91,'Annex 2 EHV charges'!$A:$O,8,FALSE)),"")</f>
        <v>4.2999999999999997E-2</v>
      </c>
      <c r="F91" s="118">
        <f>IFERROR(IF(VLOOKUP($A91,'Annex 2 EHV charges'!$A:$O,9,FALSE)=0,"",VLOOKUP($A91,'Annex 2 EHV charges'!$A:$O,9,FALSE)),"")</f>
        <v>69.56</v>
      </c>
      <c r="G91" s="119">
        <f>IFERROR(IF(VLOOKUP($A91,'Annex 2 EHV charges'!$A:$O,10,FALSE)=0,"",VLOOKUP($A91,'Annex 2 EHV charges'!$A:$O,10,FALSE)),"")</f>
        <v>4.71</v>
      </c>
      <c r="H91" s="119">
        <f>IFERROR(IF(VLOOKUP($A91,'Annex 2 EHV charges'!$A:$O,11,FALSE)=0,"",VLOOKUP($A91,'Annex 2 EHV charges'!$A:$O,11,FALSE)),"")</f>
        <v>4.71</v>
      </c>
    </row>
    <row r="92" spans="1:8" x14ac:dyDescent="0.2">
      <c r="A92" s="189">
        <f t="array" ref="A92">IFERROR(INDEX('Annex 2 EHV charges'!$A$10:$A$144, MATCH(0, IF(('Annex 2 EHV charges'!$A$10:$A$144=""),1, COUNTIF(A$4:$A91, 'Annex 2 EHV charges'!$A$10:$A$144)), 0)),"")</f>
        <v>877</v>
      </c>
      <c r="B92" s="190">
        <f>IF($A92="","",VLOOKUP($A92,'Annex 2 EHV charges'!$A:$O,2,0))</f>
        <v>877</v>
      </c>
      <c r="C92" s="191" t="str">
        <f>IF($A92="","",VLOOKUP($A92,'Annex 2 EHV charges'!$A:$O,3,0))</f>
        <v>2366591617013</v>
      </c>
      <c r="D92" s="190" t="str">
        <f>IF($A92="","",VLOOKUP($A92,'Annex 2 EHV charges'!$A:$O,7,0))</f>
        <v>EHV Site Specific (LLFC 877)</v>
      </c>
      <c r="E92" s="117" t="str">
        <f>IFERROR(IF(VLOOKUP($A92,'Annex 2 EHV charges'!$A:$O,8,FALSE)=0,"",VLOOKUP($A92,'Annex 2 EHV charges'!$A:$O,8,FALSE)),"")</f>
        <v/>
      </c>
      <c r="F92" s="118">
        <f>IFERROR(IF(VLOOKUP($A92,'Annex 2 EHV charges'!$A:$O,9,FALSE)=0,"",VLOOKUP($A92,'Annex 2 EHV charges'!$A:$O,9,FALSE)),"")</f>
        <v>69.56</v>
      </c>
      <c r="G92" s="119">
        <f>IFERROR(IF(VLOOKUP($A92,'Annex 2 EHV charges'!$A:$O,10,FALSE)=0,"",VLOOKUP($A92,'Annex 2 EHV charges'!$A:$O,10,FALSE)),"")</f>
        <v>5.46</v>
      </c>
      <c r="H92" s="119">
        <f>IFERROR(IF(VLOOKUP($A92,'Annex 2 EHV charges'!$A:$O,11,FALSE)=0,"",VLOOKUP($A92,'Annex 2 EHV charges'!$A:$O,11,FALSE)),"")</f>
        <v>5.46</v>
      </c>
    </row>
    <row r="93" spans="1:8" x14ac:dyDescent="0.2">
      <c r="A93" s="189">
        <f t="array" ref="A93">IFERROR(INDEX('Annex 2 EHV charges'!$A$10:$A$144, MATCH(0, IF(('Annex 2 EHV charges'!$A$10:$A$144=""),1, COUNTIF(A$4:$A92, 'Annex 2 EHV charges'!$A$10:$A$144)), 0)),"")</f>
        <v>878</v>
      </c>
      <c r="B93" s="190">
        <f>IF($A93="","",VLOOKUP($A93,'Annex 2 EHV charges'!$A:$O,2,0))</f>
        <v>878</v>
      </c>
      <c r="C93" s="191" t="str">
        <f>IF($A93="","",VLOOKUP($A93,'Annex 2 EHV charges'!$A:$O,3,0))</f>
        <v>2376501360010</v>
      </c>
      <c r="D93" s="190" t="str">
        <f>IF($A93="","",VLOOKUP($A93,'Annex 2 EHV charges'!$A:$O,7,0))</f>
        <v>EHV Site Specific (LLFC 878)</v>
      </c>
      <c r="E93" s="117">
        <f>IFERROR(IF(VLOOKUP($A93,'Annex 2 EHV charges'!$A:$O,8,FALSE)=0,"",VLOOKUP($A93,'Annex 2 EHV charges'!$A:$O,8,FALSE)),"")</f>
        <v>0.35799999999999998</v>
      </c>
      <c r="F93" s="118">
        <f>IFERROR(IF(VLOOKUP($A93,'Annex 2 EHV charges'!$A:$O,9,FALSE)=0,"",VLOOKUP($A93,'Annex 2 EHV charges'!$A:$O,9,FALSE)),"")</f>
        <v>69.56</v>
      </c>
      <c r="G93" s="119">
        <f>IFERROR(IF(VLOOKUP($A93,'Annex 2 EHV charges'!$A:$O,10,FALSE)=0,"",VLOOKUP($A93,'Annex 2 EHV charges'!$A:$O,10,FALSE)),"")</f>
        <v>5.07</v>
      </c>
      <c r="H93" s="119">
        <f>IFERROR(IF(VLOOKUP($A93,'Annex 2 EHV charges'!$A:$O,11,FALSE)=0,"",VLOOKUP($A93,'Annex 2 EHV charges'!$A:$O,11,FALSE)),"")</f>
        <v>5.07</v>
      </c>
    </row>
    <row r="94" spans="1:8" x14ac:dyDescent="0.2">
      <c r="A94" s="189">
        <f t="array" ref="A94">IFERROR(INDEX('Annex 2 EHV charges'!$A$10:$A$144, MATCH(0, IF(('Annex 2 EHV charges'!$A$10:$A$144=""),1, COUNTIF(A$4:$A93, 'Annex 2 EHV charges'!$A$10:$A$144)), 0)),"")</f>
        <v>879</v>
      </c>
      <c r="B94" s="190">
        <f>IF($A94="","",VLOOKUP($A94,'Annex 2 EHV charges'!$A:$O,2,0))</f>
        <v>879</v>
      </c>
      <c r="C94" s="191" t="str">
        <f>IF($A94="","",VLOOKUP($A94,'Annex 2 EHV charges'!$A:$O,3,0))</f>
        <v>2376502195011</v>
      </c>
      <c r="D94" s="190" t="str">
        <f>IF($A94="","",VLOOKUP($A94,'Annex 2 EHV charges'!$A:$O,7,0))</f>
        <v>EHV Site Specific (LLFC 879)</v>
      </c>
      <c r="E94" s="117">
        <f>IFERROR(IF(VLOOKUP($A94,'Annex 2 EHV charges'!$A:$O,8,FALSE)=0,"",VLOOKUP($A94,'Annex 2 EHV charges'!$A:$O,8,FALSE)),"")</f>
        <v>6.4000000000000001E-2</v>
      </c>
      <c r="F94" s="118">
        <f>IFERROR(IF(VLOOKUP($A94,'Annex 2 EHV charges'!$A:$O,9,FALSE)=0,"",VLOOKUP($A94,'Annex 2 EHV charges'!$A:$O,9,FALSE)),"")</f>
        <v>69.56</v>
      </c>
      <c r="G94" s="119">
        <f>IFERROR(IF(VLOOKUP($A94,'Annex 2 EHV charges'!$A:$O,10,FALSE)=0,"",VLOOKUP($A94,'Annex 2 EHV charges'!$A:$O,10,FALSE)),"")</f>
        <v>1.08</v>
      </c>
      <c r="H94" s="119">
        <f>IFERROR(IF(VLOOKUP($A94,'Annex 2 EHV charges'!$A:$O,11,FALSE)=0,"",VLOOKUP($A94,'Annex 2 EHV charges'!$A:$O,11,FALSE)),"")</f>
        <v>1.08</v>
      </c>
    </row>
    <row r="95" spans="1:8" x14ac:dyDescent="0.2">
      <c r="A95" s="189">
        <f t="array" ref="A95">IFERROR(INDEX('Annex 2 EHV charges'!$A$10:$A$144, MATCH(0, IF(('Annex 2 EHV charges'!$A$10:$A$144=""),1, COUNTIF(A$4:$A94, 'Annex 2 EHV charges'!$A$10:$A$144)), 0)),"")</f>
        <v>880</v>
      </c>
      <c r="B95" s="190">
        <f>IF($A95="","",VLOOKUP($A95,'Annex 2 EHV charges'!$A:$O,2,0))</f>
        <v>880</v>
      </c>
      <c r="C95" s="191" t="str">
        <f>IF($A95="","",VLOOKUP($A95,'Annex 2 EHV charges'!$A:$O,3,0))</f>
        <v>2300000792050</v>
      </c>
      <c r="D95" s="190" t="str">
        <f>IF($A95="","",VLOOKUP($A95,'Annex 2 EHV charges'!$A:$O,7,0))</f>
        <v>EHV Site Specific (LLFC 880)</v>
      </c>
      <c r="E95" s="117">
        <f>IFERROR(IF(VLOOKUP($A95,'Annex 2 EHV charges'!$A:$O,8,FALSE)=0,"",VLOOKUP($A95,'Annex 2 EHV charges'!$A:$O,8,FALSE)),"")</f>
        <v>0.41199999999999998</v>
      </c>
      <c r="F95" s="118">
        <f>IFERROR(IF(VLOOKUP($A95,'Annex 2 EHV charges'!$A:$O,9,FALSE)=0,"",VLOOKUP($A95,'Annex 2 EHV charges'!$A:$O,9,FALSE)),"")</f>
        <v>69.56</v>
      </c>
      <c r="G95" s="119">
        <f>IFERROR(IF(VLOOKUP($A95,'Annex 2 EHV charges'!$A:$O,10,FALSE)=0,"",VLOOKUP($A95,'Annex 2 EHV charges'!$A:$O,10,FALSE)),"")</f>
        <v>2.59</v>
      </c>
      <c r="H95" s="119">
        <f>IFERROR(IF(VLOOKUP($A95,'Annex 2 EHV charges'!$A:$O,11,FALSE)=0,"",VLOOKUP($A95,'Annex 2 EHV charges'!$A:$O,11,FALSE)),"")</f>
        <v>2.59</v>
      </c>
    </row>
    <row r="96" spans="1:8" ht="25.5" x14ac:dyDescent="0.2">
      <c r="A96" s="189">
        <f t="array" ref="A96">IFERROR(INDEX('Annex 2 EHV charges'!$A$10:$A$144, MATCH(0, IF(('Annex 2 EHV charges'!$A$10:$A$144=""),1, COUNTIF(A$4:$A95, 'Annex 2 EHV charges'!$A$10:$A$144)), 0)),"")</f>
        <v>881</v>
      </c>
      <c r="B96" s="190">
        <f>IF($A96="","",VLOOKUP($A96,'Annex 2 EHV charges'!$A:$O,2,0))</f>
        <v>881</v>
      </c>
      <c r="C96" s="191" t="str">
        <f>IF($A96="","",VLOOKUP($A96,'Annex 2 EHV charges'!$A:$O,3,0))</f>
        <v>2300000634415
2376552766015</v>
      </c>
      <c r="D96" s="190" t="str">
        <f>IF($A96="","",VLOOKUP($A96,'Annex 2 EHV charges'!$A:$O,7,0))</f>
        <v>EHV Site Specific (LLFC 881)</v>
      </c>
      <c r="E96" s="117">
        <f>IFERROR(IF(VLOOKUP($A96,'Annex 2 EHV charges'!$A:$O,8,FALSE)=0,"",VLOOKUP($A96,'Annex 2 EHV charges'!$A:$O,8,FALSE)),"")</f>
        <v>0.41199999999999998</v>
      </c>
      <c r="F96" s="118">
        <f>IFERROR(IF(VLOOKUP($A96,'Annex 2 EHV charges'!$A:$O,9,FALSE)=0,"",VLOOKUP($A96,'Annex 2 EHV charges'!$A:$O,9,FALSE)),"")</f>
        <v>69.56</v>
      </c>
      <c r="G96" s="119">
        <f>IFERROR(IF(VLOOKUP($A96,'Annex 2 EHV charges'!$A:$O,10,FALSE)=0,"",VLOOKUP($A96,'Annex 2 EHV charges'!$A:$O,10,FALSE)),"")</f>
        <v>3.27</v>
      </c>
      <c r="H96" s="119">
        <f>IFERROR(IF(VLOOKUP($A96,'Annex 2 EHV charges'!$A:$O,11,FALSE)=0,"",VLOOKUP($A96,'Annex 2 EHV charges'!$A:$O,11,FALSE)),"")</f>
        <v>3.27</v>
      </c>
    </row>
    <row r="97" spans="1:8" x14ac:dyDescent="0.2">
      <c r="A97" s="189">
        <f t="array" ref="A97">IFERROR(INDEX('Annex 2 EHV charges'!$A$10:$A$144, MATCH(0, IF(('Annex 2 EHV charges'!$A$10:$A$144=""),1, COUNTIF(A$4:$A96, 'Annex 2 EHV charges'!$A$10:$A$144)), 0)),"")</f>
        <v>882</v>
      </c>
      <c r="B97" s="190">
        <f>IF($A97="","",VLOOKUP($A97,'Annex 2 EHV charges'!$A:$O,2,0))</f>
        <v>882</v>
      </c>
      <c r="C97" s="191" t="str">
        <f>IF($A97="","",VLOOKUP($A97,'Annex 2 EHV charges'!$A:$O,3,0))</f>
        <v>2300000826383</v>
      </c>
      <c r="D97" s="190" t="str">
        <f>IF($A97="","",VLOOKUP($A97,'Annex 2 EHV charges'!$A:$O,7,0))</f>
        <v>EHV Site Specific (LLFC 882 &amp; 69)</v>
      </c>
      <c r="E97" s="117">
        <f>IFERROR(IF(VLOOKUP($A97,'Annex 2 EHV charges'!$A:$O,8,FALSE)=0,"",VLOOKUP($A97,'Annex 2 EHV charges'!$A:$O,8,FALSE)),"")</f>
        <v>2.2040000000000002</v>
      </c>
      <c r="F97" s="118">
        <f>IFERROR(IF(VLOOKUP($A97,'Annex 2 EHV charges'!$A:$O,9,FALSE)=0,"",VLOOKUP($A97,'Annex 2 EHV charges'!$A:$O,9,FALSE)),"")</f>
        <v>4.12</v>
      </c>
      <c r="G97" s="119">
        <f>IFERROR(IF(VLOOKUP($A97,'Annex 2 EHV charges'!$A:$O,10,FALSE)=0,"",VLOOKUP($A97,'Annex 2 EHV charges'!$A:$O,10,FALSE)),"")</f>
        <v>0.8</v>
      </c>
      <c r="H97" s="119">
        <f>IFERROR(IF(VLOOKUP($A97,'Annex 2 EHV charges'!$A:$O,11,FALSE)=0,"",VLOOKUP($A97,'Annex 2 EHV charges'!$A:$O,11,FALSE)),"")</f>
        <v>0.8</v>
      </c>
    </row>
    <row r="98" spans="1:8" ht="51" x14ac:dyDescent="0.2">
      <c r="A98" s="189">
        <f t="array" ref="A98">IFERROR(INDEX('Annex 2 EHV charges'!$A$10:$A$144, MATCH(0, IF(('Annex 2 EHV charges'!$A$10:$A$144=""),1, COUNTIF(A$4:$A97, 'Annex 2 EHV charges'!$A$10:$A$144)), 0)),"")</f>
        <v>883</v>
      </c>
      <c r="B98" s="190">
        <f>IF($A98="","",VLOOKUP($A98,'Annex 2 EHV charges'!$A:$O,2,0))</f>
        <v>883</v>
      </c>
      <c r="C98" s="191" t="str">
        <f>IF($A98="","",VLOOKUP($A98,'Annex 2 EHV charges'!$A:$O,3,0))</f>
        <v>2376503230011
2376508010017
2390000002440
2390000002459</v>
      </c>
      <c r="D98" s="190" t="str">
        <f>IF($A98="","",VLOOKUP($A98,'Annex 2 EHV charges'!$A:$O,7,0))</f>
        <v>EHV Site Specific (LLFC 883)</v>
      </c>
      <c r="E98" s="117">
        <f>IFERROR(IF(VLOOKUP($A98,'Annex 2 EHV charges'!$A:$O,8,FALSE)=0,"",VLOOKUP($A98,'Annex 2 EHV charges'!$A:$O,8,FALSE)),"")</f>
        <v>0.217</v>
      </c>
      <c r="F98" s="118">
        <f>IFERROR(IF(VLOOKUP($A98,'Annex 2 EHV charges'!$A:$O,9,FALSE)=0,"",VLOOKUP($A98,'Annex 2 EHV charges'!$A:$O,9,FALSE)),"")</f>
        <v>69.56</v>
      </c>
      <c r="G98" s="119">
        <f>IFERROR(IF(VLOOKUP($A98,'Annex 2 EHV charges'!$A:$O,10,FALSE)=0,"",VLOOKUP($A98,'Annex 2 EHV charges'!$A:$O,10,FALSE)),"")</f>
        <v>3.84</v>
      </c>
      <c r="H98" s="119">
        <f>IFERROR(IF(VLOOKUP($A98,'Annex 2 EHV charges'!$A:$O,11,FALSE)=0,"",VLOOKUP($A98,'Annex 2 EHV charges'!$A:$O,11,FALSE)),"")</f>
        <v>3.84</v>
      </c>
    </row>
    <row r="99" spans="1:8" x14ac:dyDescent="0.2">
      <c r="A99" s="189">
        <f t="array" ref="A99">IFERROR(INDEX('Annex 2 EHV charges'!$A$10:$A$144, MATCH(0, IF(('Annex 2 EHV charges'!$A$10:$A$144=""),1, COUNTIF(A$4:$A98, 'Annex 2 EHV charges'!$A$10:$A$144)), 0)),"")</f>
        <v>884</v>
      </c>
      <c r="B99" s="190">
        <f>IF($A99="","",VLOOKUP($A99,'Annex 2 EHV charges'!$A:$O,2,0))</f>
        <v>884</v>
      </c>
      <c r="C99" s="191" t="str">
        <f>IF($A99="","",VLOOKUP($A99,'Annex 2 EHV charges'!$A:$O,3,0))</f>
        <v>2300000233754</v>
      </c>
      <c r="D99" s="190" t="str">
        <f>IF($A99="","",VLOOKUP($A99,'Annex 2 EHV charges'!$A:$O,7,0))</f>
        <v>EHV Site Specific (LLFC 884)</v>
      </c>
      <c r="E99" s="117">
        <f>IFERROR(IF(VLOOKUP($A99,'Annex 2 EHV charges'!$A:$O,8,FALSE)=0,"",VLOOKUP($A99,'Annex 2 EHV charges'!$A:$O,8,FALSE)),"")</f>
        <v>2.9000000000000001E-2</v>
      </c>
      <c r="F99" s="118">
        <f>IFERROR(IF(VLOOKUP($A99,'Annex 2 EHV charges'!$A:$O,9,FALSE)=0,"",VLOOKUP($A99,'Annex 2 EHV charges'!$A:$O,9,FALSE)),"")</f>
        <v>34.78</v>
      </c>
      <c r="G99" s="119">
        <f>IFERROR(IF(VLOOKUP($A99,'Annex 2 EHV charges'!$A:$O,10,FALSE)=0,"",VLOOKUP($A99,'Annex 2 EHV charges'!$A:$O,10,FALSE)),"")</f>
        <v>2.4500000000000002</v>
      </c>
      <c r="H99" s="119">
        <f>IFERROR(IF(VLOOKUP($A99,'Annex 2 EHV charges'!$A:$O,11,FALSE)=0,"",VLOOKUP($A99,'Annex 2 EHV charges'!$A:$O,11,FALSE)),"")</f>
        <v>2.4500000000000002</v>
      </c>
    </row>
    <row r="100" spans="1:8" x14ac:dyDescent="0.2">
      <c r="A100" s="189">
        <f t="array" ref="A100">IFERROR(INDEX('Annex 2 EHV charges'!$A$10:$A$144, MATCH(0, IF(('Annex 2 EHV charges'!$A$10:$A$144=""),1, COUNTIF(A$4:$A99, 'Annex 2 EHV charges'!$A$10:$A$144)), 0)),"")</f>
        <v>886</v>
      </c>
      <c r="B100" s="190">
        <f>IF($A100="","",VLOOKUP($A100,'Annex 2 EHV charges'!$A:$O,2,0))</f>
        <v>886</v>
      </c>
      <c r="C100" s="191" t="str">
        <f>IF($A100="","",VLOOKUP($A100,'Annex 2 EHV charges'!$A:$O,3,0))</f>
        <v>2380001187667</v>
      </c>
      <c r="D100" s="190" t="str">
        <f>IF($A100="","",VLOOKUP($A100,'Annex 2 EHV charges'!$A:$O,7,0))</f>
        <v>EHV Site Specific (LLFC 886)</v>
      </c>
      <c r="E100" s="117">
        <f>IFERROR(IF(VLOOKUP($A100,'Annex 2 EHV charges'!$A:$O,8,FALSE)=0,"",VLOOKUP($A100,'Annex 2 EHV charges'!$A:$O,8,FALSE)),"")</f>
        <v>0.31</v>
      </c>
      <c r="F100" s="118">
        <f>IFERROR(IF(VLOOKUP($A100,'Annex 2 EHV charges'!$A:$O,9,FALSE)=0,"",VLOOKUP($A100,'Annex 2 EHV charges'!$A:$O,9,FALSE)),"")</f>
        <v>34.78</v>
      </c>
      <c r="G100" s="119">
        <f>IFERROR(IF(VLOOKUP($A100,'Annex 2 EHV charges'!$A:$O,10,FALSE)=0,"",VLOOKUP($A100,'Annex 2 EHV charges'!$A:$O,10,FALSE)),"")</f>
        <v>2.11</v>
      </c>
      <c r="H100" s="119">
        <f>IFERROR(IF(VLOOKUP($A100,'Annex 2 EHV charges'!$A:$O,11,FALSE)=0,"",VLOOKUP($A100,'Annex 2 EHV charges'!$A:$O,11,FALSE)),"")</f>
        <v>2.11</v>
      </c>
    </row>
    <row r="101" spans="1:8" ht="63.75" x14ac:dyDescent="0.2">
      <c r="A101" s="189">
        <f t="array" ref="A101">IFERROR(INDEX('Annex 2 EHV charges'!$A$10:$A$144, MATCH(0, IF(('Annex 2 EHV charges'!$A$10:$A$144=""),1, COUNTIF(A$4:$A100, 'Annex 2 EHV charges'!$A$10:$A$144)), 0)),"")</f>
        <v>888</v>
      </c>
      <c r="B101" s="190">
        <f>IF($A101="","",VLOOKUP($A101,'Annex 2 EHV charges'!$A:$O,2,0))</f>
        <v>888</v>
      </c>
      <c r="C101" s="191" t="str">
        <f>IF($A101="","",VLOOKUP($A101,'Annex 2 EHV charges'!$A:$O,3,0))</f>
        <v>2380001448611
2380001448620
2380001448630
2380001448649
2380001448658</v>
      </c>
      <c r="D101" s="190" t="str">
        <f>IF($A101="","",VLOOKUP($A101,'Annex 2 EHV charges'!$A:$O,7,0))</f>
        <v>EHV Site Specific (LLFC 888)</v>
      </c>
      <c r="E101" s="117">
        <f>IFERROR(IF(VLOOKUP($A101,'Annex 2 EHV charges'!$A:$O,8,FALSE)=0,"",VLOOKUP($A101,'Annex 2 EHV charges'!$A:$O,8,FALSE)),"")</f>
        <v>0.27700000000000002</v>
      </c>
      <c r="F101" s="118">
        <f>IFERROR(IF(VLOOKUP($A101,'Annex 2 EHV charges'!$A:$O,9,FALSE)=0,"",VLOOKUP($A101,'Annex 2 EHV charges'!$A:$O,9,FALSE)),"")</f>
        <v>173.91</v>
      </c>
      <c r="G101" s="119">
        <f>IFERROR(IF(VLOOKUP($A101,'Annex 2 EHV charges'!$A:$O,10,FALSE)=0,"",VLOOKUP($A101,'Annex 2 EHV charges'!$A:$O,10,FALSE)),"")</f>
        <v>1.91</v>
      </c>
      <c r="H101" s="119">
        <f>IFERROR(IF(VLOOKUP($A101,'Annex 2 EHV charges'!$A:$O,11,FALSE)=0,"",VLOOKUP($A101,'Annex 2 EHV charges'!$A:$O,11,FALSE)),"")</f>
        <v>1.91</v>
      </c>
    </row>
    <row r="102" spans="1:8" x14ac:dyDescent="0.2">
      <c r="A102" s="189">
        <f t="array" ref="A102">IFERROR(INDEX('Annex 2 EHV charges'!$A$10:$A$144, MATCH(0, IF(('Annex 2 EHV charges'!$A$10:$A$144=""),1, COUNTIF(A$4:$A101, 'Annex 2 EHV charges'!$A$10:$A$144)), 0)),"")</f>
        <v>889</v>
      </c>
      <c r="B102" s="190">
        <f>IF($A102="","",VLOOKUP($A102,'Annex 2 EHV charges'!$A:$O,2,0))</f>
        <v>889</v>
      </c>
      <c r="C102" s="191" t="str">
        <f>IF($A102="","",VLOOKUP($A102,'Annex 2 EHV charges'!$A:$O,3,0))</f>
        <v>2380001564275</v>
      </c>
      <c r="D102" s="190" t="str">
        <f>IF($A102="","",VLOOKUP($A102,'Annex 2 EHV charges'!$A:$O,7,0))</f>
        <v>EHV Site Specific (LLFC 889 &amp; 70)</v>
      </c>
      <c r="E102" s="117">
        <f>IFERROR(IF(VLOOKUP($A102,'Annex 2 EHV charges'!$A:$O,8,FALSE)=0,"",VLOOKUP($A102,'Annex 2 EHV charges'!$A:$O,8,FALSE)),"")</f>
        <v>5.0999999999999997E-2</v>
      </c>
      <c r="F102" s="118">
        <f>IFERROR(IF(VLOOKUP($A102,'Annex 2 EHV charges'!$A:$O,9,FALSE)=0,"",VLOOKUP($A102,'Annex 2 EHV charges'!$A:$O,9,FALSE)),"")</f>
        <v>0.88</v>
      </c>
      <c r="G102" s="119">
        <f>IFERROR(IF(VLOOKUP($A102,'Annex 2 EHV charges'!$A:$O,10,FALSE)=0,"",VLOOKUP($A102,'Annex 2 EHV charges'!$A:$O,10,FALSE)),"")</f>
        <v>1.36</v>
      </c>
      <c r="H102" s="119">
        <f>IFERROR(IF(VLOOKUP($A102,'Annex 2 EHV charges'!$A:$O,11,FALSE)=0,"",VLOOKUP($A102,'Annex 2 EHV charges'!$A:$O,11,FALSE)),"")</f>
        <v>1.36</v>
      </c>
    </row>
    <row r="103" spans="1:8" x14ac:dyDescent="0.2">
      <c r="A103" s="189">
        <f t="array" ref="A103">IFERROR(INDEX('Annex 2 EHV charges'!$A$10:$A$144, MATCH(0, IF(('Annex 2 EHV charges'!$A$10:$A$144=""),1, COUNTIF(A$4:$A102, 'Annex 2 EHV charges'!$A$10:$A$144)), 0)),"")</f>
        <v>797</v>
      </c>
      <c r="B103" s="190">
        <f>IF($A103="","",VLOOKUP($A103,'Annex 2 EHV charges'!$A:$O,2,0))</f>
        <v>797</v>
      </c>
      <c r="C103" s="191" t="str">
        <f>IF($A103="","",VLOOKUP($A103,'Annex 2 EHV charges'!$A:$O,3,0))</f>
        <v>2390000079381</v>
      </c>
      <c r="D103" s="190" t="str">
        <f>IF($A103="","",VLOOKUP($A103,'Annex 2 EHV charges'!$A:$O,7,0))</f>
        <v>EHV Site Specific - Generation Exempt (LLFC 797 &amp; 99)</v>
      </c>
      <c r="E103" s="117">
        <f>IFERROR(IF(VLOOKUP($A103,'Annex 2 EHV charges'!$A:$O,8,FALSE)=0,"",VLOOKUP($A103,'Annex 2 EHV charges'!$A:$O,8,FALSE)),"")</f>
        <v>0.72099999999999997</v>
      </c>
      <c r="F103" s="118">
        <f>IFERROR(IF(VLOOKUP($A103,'Annex 2 EHV charges'!$A:$O,9,FALSE)=0,"",VLOOKUP($A103,'Annex 2 EHV charges'!$A:$O,9,FALSE)),"")</f>
        <v>0.63</v>
      </c>
      <c r="G103" s="119">
        <f>IFERROR(IF(VLOOKUP($A103,'Annex 2 EHV charges'!$A:$O,10,FALSE)=0,"",VLOOKUP($A103,'Annex 2 EHV charges'!$A:$O,10,FALSE)),"")</f>
        <v>1.91</v>
      </c>
      <c r="H103" s="119">
        <f>IFERROR(IF(VLOOKUP($A103,'Annex 2 EHV charges'!$A:$O,11,FALSE)=0,"",VLOOKUP($A103,'Annex 2 EHV charges'!$A:$O,11,FALSE)),"")</f>
        <v>1.91</v>
      </c>
    </row>
    <row r="104" spans="1:8" x14ac:dyDescent="0.2">
      <c r="A104" s="189">
        <f t="array" ref="A104">IFERROR(INDEX('Annex 2 EHV charges'!$A$10:$A$144, MATCH(0, IF(('Annex 2 EHV charges'!$A$10:$A$144=""),1, COUNTIF(A$4:$A103, 'Annex 2 EHV charges'!$A$10:$A$144)), 0)),"")</f>
        <v>798</v>
      </c>
      <c r="B104" s="190">
        <f>IF($A104="","",VLOOKUP($A104,'Annex 2 EHV charges'!$A:$O,2,0))</f>
        <v>798</v>
      </c>
      <c r="C104" s="191" t="str">
        <f>IF($A104="","",VLOOKUP($A104,'Annex 2 EHV charges'!$A:$O,3,0))</f>
        <v>2380001746400</v>
      </c>
      <c r="D104" s="190" t="str">
        <f>IF($A104="","",VLOOKUP($A104,'Annex 2 EHV charges'!$A:$O,7,0))</f>
        <v>EHV Site Specific (LLFC 798 &amp; 61)</v>
      </c>
      <c r="E104" s="117" t="str">
        <f>IFERROR(IF(VLOOKUP($A104,'Annex 2 EHV charges'!$A:$O,8,FALSE)=0,"",VLOOKUP($A104,'Annex 2 EHV charges'!$A:$O,8,FALSE)),"")</f>
        <v/>
      </c>
      <c r="F104" s="118">
        <f>IFERROR(IF(VLOOKUP($A104,'Annex 2 EHV charges'!$A:$O,9,FALSE)=0,"",VLOOKUP($A104,'Annex 2 EHV charges'!$A:$O,9,FALSE)),"")</f>
        <v>33.229999999999997</v>
      </c>
      <c r="G104" s="119">
        <f>IFERROR(IF(VLOOKUP($A104,'Annex 2 EHV charges'!$A:$O,10,FALSE)=0,"",VLOOKUP($A104,'Annex 2 EHV charges'!$A:$O,10,FALSE)),"")</f>
        <v>1.17</v>
      </c>
      <c r="H104" s="119">
        <f>IFERROR(IF(VLOOKUP($A104,'Annex 2 EHV charges'!$A:$O,11,FALSE)=0,"",VLOOKUP($A104,'Annex 2 EHV charges'!$A:$O,11,FALSE)),"")</f>
        <v>1.17</v>
      </c>
    </row>
    <row r="105" spans="1:8" x14ac:dyDescent="0.2">
      <c r="A105" s="189">
        <f t="array" ref="A105">IFERROR(INDEX('Annex 2 EHV charges'!$A$10:$A$144, MATCH(0, IF(('Annex 2 EHV charges'!$A$10:$A$144=""),1, COUNTIF(A$4:$A104, 'Annex 2 EHV charges'!$A$10:$A$144)), 0)),"")</f>
        <v>799</v>
      </c>
      <c r="B105" s="190">
        <f>IF($A105="","",VLOOKUP($A105,'Annex 2 EHV charges'!$A:$O,2,0))</f>
        <v>799</v>
      </c>
      <c r="C105" s="191" t="str">
        <f>IF($A105="","",VLOOKUP($A105,'Annex 2 EHV charges'!$A:$O,3,0))</f>
        <v>2380001812550</v>
      </c>
      <c r="D105" s="190" t="str">
        <f>IF($A105="","",VLOOKUP($A105,'Annex 2 EHV charges'!$A:$O,7,0))</f>
        <v>EHV Site Specific (LLFC 799 &amp; 51)</v>
      </c>
      <c r="E105" s="117">
        <f>IFERROR(IF(VLOOKUP($A105,'Annex 2 EHV charges'!$A:$O,8,FALSE)=0,"",VLOOKUP($A105,'Annex 2 EHV charges'!$A:$O,8,FALSE)),"")</f>
        <v>0.11600000000000001</v>
      </c>
      <c r="F105" s="118">
        <f>IFERROR(IF(VLOOKUP($A105,'Annex 2 EHV charges'!$A:$O,9,FALSE)=0,"",VLOOKUP($A105,'Annex 2 EHV charges'!$A:$O,9,FALSE)),"")</f>
        <v>19.37</v>
      </c>
      <c r="G105" s="119">
        <f>IFERROR(IF(VLOOKUP($A105,'Annex 2 EHV charges'!$A:$O,10,FALSE)=0,"",VLOOKUP($A105,'Annex 2 EHV charges'!$A:$O,10,FALSE)),"")</f>
        <v>1.1599999999999999</v>
      </c>
      <c r="H105" s="119">
        <f>IFERROR(IF(VLOOKUP($A105,'Annex 2 EHV charges'!$A:$O,11,FALSE)=0,"",VLOOKUP($A105,'Annex 2 EHV charges'!$A:$O,11,FALSE)),"")</f>
        <v>1.1599999999999999</v>
      </c>
    </row>
    <row r="106" spans="1:8" x14ac:dyDescent="0.2">
      <c r="A106" s="189">
        <f t="array" ref="A106">IFERROR(INDEX('Annex 2 EHV charges'!$A$10:$A$144, MATCH(0, IF(('Annex 2 EHV charges'!$A$10:$A$144=""),1, COUNTIF(A$4:$A105, 'Annex 2 EHV charges'!$A$10:$A$144)), 0)),"")</f>
        <v>821</v>
      </c>
      <c r="B106" s="190">
        <f>IF($A106="","",VLOOKUP($A106,'Annex 2 EHV charges'!$A:$O,2,0))</f>
        <v>821</v>
      </c>
      <c r="C106" s="191" t="str">
        <f>IF($A106="","",VLOOKUP($A106,'Annex 2 EHV charges'!$A:$O,3,0))</f>
        <v>2380001851381</v>
      </c>
      <c r="D106" s="190" t="str">
        <f>IF($A106="","",VLOOKUP($A106,'Annex 2 EHV charges'!$A:$O,7,0))</f>
        <v>EHV Site Specific (LLFC 821 &amp; 52)</v>
      </c>
      <c r="E106" s="117">
        <f>IFERROR(IF(VLOOKUP($A106,'Annex 2 EHV charges'!$A:$O,8,FALSE)=0,"",VLOOKUP($A106,'Annex 2 EHV charges'!$A:$O,8,FALSE)),"")</f>
        <v>0.14299999999999999</v>
      </c>
      <c r="F106" s="118">
        <f>IFERROR(IF(VLOOKUP($A106,'Annex 2 EHV charges'!$A:$O,9,FALSE)=0,"",VLOOKUP($A106,'Annex 2 EHV charges'!$A:$O,9,FALSE)),"")</f>
        <v>2</v>
      </c>
      <c r="G106" s="119">
        <f>IFERROR(IF(VLOOKUP($A106,'Annex 2 EHV charges'!$A:$O,10,FALSE)=0,"",VLOOKUP($A106,'Annex 2 EHV charges'!$A:$O,10,FALSE)),"")</f>
        <v>1.79</v>
      </c>
      <c r="H106" s="119">
        <f>IFERROR(IF(VLOOKUP($A106,'Annex 2 EHV charges'!$A:$O,11,FALSE)=0,"",VLOOKUP($A106,'Annex 2 EHV charges'!$A:$O,11,FALSE)),"")</f>
        <v>1.79</v>
      </c>
    </row>
    <row r="107" spans="1:8" ht="25.5" x14ac:dyDescent="0.2">
      <c r="A107" s="189">
        <f t="array" ref="A107">IFERROR(INDEX('Annex 2 EHV charges'!$A$10:$A$144, MATCH(0, IF(('Annex 2 EHV charges'!$A$10:$A$144=""),1, COUNTIF(A$4:$A106, 'Annex 2 EHV charges'!$A$10:$A$144)), 0)),"")</f>
        <v>822</v>
      </c>
      <c r="B107" s="190">
        <f>IF($A107="","",VLOOKUP($A107,'Annex 2 EHV charges'!$A:$O,2,0))</f>
        <v>822</v>
      </c>
      <c r="C107" s="191" t="str">
        <f>IF($A107="","",VLOOKUP($A107,'Annex 2 EHV charges'!$A:$O,3,0))</f>
        <v>2380001883036
2380001883045</v>
      </c>
      <c r="D107" s="190" t="str">
        <f>IF($A107="","",VLOOKUP($A107,'Annex 2 EHV charges'!$A:$O,7,0))</f>
        <v>EHV Site Specific (LLFC 822 &amp; 53)</v>
      </c>
      <c r="E107" s="117">
        <f>IFERROR(IF(VLOOKUP($A107,'Annex 2 EHV charges'!$A:$O,8,FALSE)=0,"",VLOOKUP($A107,'Annex 2 EHV charges'!$A:$O,8,FALSE)),"")</f>
        <v>0.14299999999999999</v>
      </c>
      <c r="F107" s="118">
        <f>IFERROR(IF(VLOOKUP($A107,'Annex 2 EHV charges'!$A:$O,9,FALSE)=0,"",VLOOKUP($A107,'Annex 2 EHV charges'!$A:$O,9,FALSE)),"")</f>
        <v>5.04</v>
      </c>
      <c r="G107" s="119">
        <f>IFERROR(IF(VLOOKUP($A107,'Annex 2 EHV charges'!$A:$O,10,FALSE)=0,"",VLOOKUP($A107,'Annex 2 EHV charges'!$A:$O,10,FALSE)),"")</f>
        <v>1.73</v>
      </c>
      <c r="H107" s="119">
        <f>IFERROR(IF(VLOOKUP($A107,'Annex 2 EHV charges'!$A:$O,11,FALSE)=0,"",VLOOKUP($A107,'Annex 2 EHV charges'!$A:$O,11,FALSE)),"")</f>
        <v>1.73</v>
      </c>
    </row>
    <row r="108" spans="1:8" x14ac:dyDescent="0.2">
      <c r="A108" s="189">
        <f t="array" ref="A108">IFERROR(INDEX('Annex 2 EHV charges'!$A$10:$A$144, MATCH(0, IF(('Annex 2 EHV charges'!$A$10:$A$144=""),1, COUNTIF(A$4:$A107, 'Annex 2 EHV charges'!$A$10:$A$144)), 0)),"")</f>
        <v>823</v>
      </c>
      <c r="B108" s="190">
        <f>IF($A108="","",VLOOKUP($A108,'Annex 2 EHV charges'!$A:$O,2,0))</f>
        <v>823</v>
      </c>
      <c r="C108" s="191" t="str">
        <f>IF($A108="","",VLOOKUP($A108,'Annex 2 EHV charges'!$A:$O,3,0))</f>
        <v>2380001877557</v>
      </c>
      <c r="D108" s="190" t="str">
        <f>IF($A108="","",VLOOKUP($A108,'Annex 2 EHV charges'!$A:$O,7,0))</f>
        <v>EHV Site Specific (LLFC 823 &amp; 54)</v>
      </c>
      <c r="E108" s="117" t="str">
        <f>IFERROR(IF(VLOOKUP($A108,'Annex 2 EHV charges'!$A:$O,8,FALSE)=0,"",VLOOKUP($A108,'Annex 2 EHV charges'!$A:$O,8,FALSE)),"")</f>
        <v/>
      </c>
      <c r="F108" s="118">
        <f>IFERROR(IF(VLOOKUP($A108,'Annex 2 EHV charges'!$A:$O,9,FALSE)=0,"",VLOOKUP($A108,'Annex 2 EHV charges'!$A:$O,9,FALSE)),"")</f>
        <v>30.65</v>
      </c>
      <c r="G108" s="119">
        <f>IFERROR(IF(VLOOKUP($A108,'Annex 2 EHV charges'!$A:$O,10,FALSE)=0,"",VLOOKUP($A108,'Annex 2 EHV charges'!$A:$O,10,FALSE)),"")</f>
        <v>1.17</v>
      </c>
      <c r="H108" s="119">
        <f>IFERROR(IF(VLOOKUP($A108,'Annex 2 EHV charges'!$A:$O,11,FALSE)=0,"",VLOOKUP($A108,'Annex 2 EHV charges'!$A:$O,11,FALSE)),"")</f>
        <v>1.17</v>
      </c>
    </row>
    <row r="109" spans="1:8" x14ac:dyDescent="0.2">
      <c r="A109" s="189">
        <f t="array" ref="A109">IFERROR(INDEX('Annex 2 EHV charges'!$A$10:$A$144, MATCH(0, IF(('Annex 2 EHV charges'!$A$10:$A$144=""),1, COUNTIF(A$4:$A108, 'Annex 2 EHV charges'!$A$10:$A$144)), 0)),"")</f>
        <v>824</v>
      </c>
      <c r="B109" s="190">
        <f>IF($A109="","",VLOOKUP($A109,'Annex 2 EHV charges'!$A:$O,2,0))</f>
        <v>824</v>
      </c>
      <c r="C109" s="191" t="str">
        <f>IF($A109="","",VLOOKUP($A109,'Annex 2 EHV charges'!$A:$O,3,0))</f>
        <v>MSID_7275</v>
      </c>
      <c r="D109" s="190" t="str">
        <f>IF($A109="","",VLOOKUP($A109,'Annex 2 EHV charges'!$A:$O,7,0))</f>
        <v>EHV Site Specific (LLFC 824 &amp; 55)</v>
      </c>
      <c r="E109" s="117" t="str">
        <f>IFERROR(IF(VLOOKUP($A109,'Annex 2 EHV charges'!$A:$O,8,FALSE)=0,"",VLOOKUP($A109,'Annex 2 EHV charges'!$A:$O,8,FALSE)),"")</f>
        <v/>
      </c>
      <c r="F109" s="118">
        <f>IFERROR(IF(VLOOKUP($A109,'Annex 2 EHV charges'!$A:$O,9,FALSE)=0,"",VLOOKUP($A109,'Annex 2 EHV charges'!$A:$O,9,FALSE)),"")</f>
        <v>18.88</v>
      </c>
      <c r="G109" s="119">
        <f>IFERROR(IF(VLOOKUP($A109,'Annex 2 EHV charges'!$A:$O,10,FALSE)=0,"",VLOOKUP($A109,'Annex 2 EHV charges'!$A:$O,10,FALSE)),"")</f>
        <v>1.1399999999999999</v>
      </c>
      <c r="H109" s="119">
        <f>IFERROR(IF(VLOOKUP($A109,'Annex 2 EHV charges'!$A:$O,11,FALSE)=0,"",VLOOKUP($A109,'Annex 2 EHV charges'!$A:$O,11,FALSE)),"")</f>
        <v>1.1399999999999999</v>
      </c>
    </row>
    <row r="110" spans="1:8" x14ac:dyDescent="0.2">
      <c r="A110" s="189">
        <f t="array" ref="A110">IFERROR(INDEX('Annex 2 EHV charges'!$A$10:$A$144, MATCH(0, IF(('Annex 2 EHV charges'!$A$10:$A$144=""),1, COUNTIF(A$4:$A109, 'Annex 2 EHV charges'!$A$10:$A$144)), 0)),"")</f>
        <v>826</v>
      </c>
      <c r="B110" s="190">
        <f>IF($A110="","",VLOOKUP($A110,'Annex 2 EHV charges'!$A:$O,2,0))</f>
        <v>826</v>
      </c>
      <c r="C110" s="191" t="str">
        <f>IF($A110="","",VLOOKUP($A110,'Annex 2 EHV charges'!$A:$O,3,0))</f>
        <v>2380001874087</v>
      </c>
      <c r="D110" s="190" t="str">
        <f>IF($A110="","",VLOOKUP($A110,'Annex 2 EHV charges'!$A:$O,7,0))</f>
        <v>EHV Site Specific (LLFC 826 &amp; 57)</v>
      </c>
      <c r="E110" s="117">
        <f>IFERROR(IF(VLOOKUP($A110,'Annex 2 EHV charges'!$A:$O,8,FALSE)=0,"",VLOOKUP($A110,'Annex 2 EHV charges'!$A:$O,8,FALSE)),"")</f>
        <v>0.13400000000000001</v>
      </c>
      <c r="F110" s="118">
        <f>IFERROR(IF(VLOOKUP($A110,'Annex 2 EHV charges'!$A:$O,9,FALSE)=0,"",VLOOKUP($A110,'Annex 2 EHV charges'!$A:$O,9,FALSE)),"")</f>
        <v>17.2</v>
      </c>
      <c r="G110" s="119">
        <f>IFERROR(IF(VLOOKUP($A110,'Annex 2 EHV charges'!$A:$O,10,FALSE)=0,"",VLOOKUP($A110,'Annex 2 EHV charges'!$A:$O,10,FALSE)),"")</f>
        <v>1.91</v>
      </c>
      <c r="H110" s="119">
        <f>IFERROR(IF(VLOOKUP($A110,'Annex 2 EHV charges'!$A:$O,11,FALSE)=0,"",VLOOKUP($A110,'Annex 2 EHV charges'!$A:$O,11,FALSE)),"")</f>
        <v>1.91</v>
      </c>
    </row>
    <row r="111" spans="1:8" ht="25.5" x14ac:dyDescent="0.2">
      <c r="A111" s="189">
        <f t="array" ref="A111">IFERROR(INDEX('Annex 2 EHV charges'!$A$10:$A$144, MATCH(0, IF(('Annex 2 EHV charges'!$A$10:$A$144=""),1, COUNTIF(A$4:$A110, 'Annex 2 EHV charges'!$A$10:$A$144)), 0)),"")</f>
        <v>866</v>
      </c>
      <c r="B111" s="190">
        <f>IF($A111="","",VLOOKUP($A111,'Annex 2 EHV charges'!$A:$O,2,0))</f>
        <v>866</v>
      </c>
      <c r="C111" s="191" t="str">
        <f>IF($A111="","",VLOOKUP($A111,'Annex 2 EHV charges'!$A:$O,3,0))</f>
        <v>2346534400013
2346534400022</v>
      </c>
      <c r="D111" s="190" t="str">
        <f>IF($A111="","",VLOOKUP($A111,'Annex 2 EHV charges'!$A:$O,7,0))</f>
        <v>EHV Site Specific (LLFC 866)</v>
      </c>
      <c r="E111" s="117">
        <f>IFERROR(IF(VLOOKUP($A111,'Annex 2 EHV charges'!$A:$O,8,FALSE)=0,"",VLOOKUP($A111,'Annex 2 EHV charges'!$A:$O,8,FALSE)),"")</f>
        <v>0.36099999999999999</v>
      </c>
      <c r="F111" s="118">
        <f>IFERROR(IF(VLOOKUP($A111,'Annex 2 EHV charges'!$A:$O,9,FALSE)=0,"",VLOOKUP($A111,'Annex 2 EHV charges'!$A:$O,9,FALSE)),"")</f>
        <v>34.78</v>
      </c>
      <c r="G111" s="119">
        <f>IFERROR(IF(VLOOKUP($A111,'Annex 2 EHV charges'!$A:$O,10,FALSE)=0,"",VLOOKUP($A111,'Annex 2 EHV charges'!$A:$O,10,FALSE)),"")</f>
        <v>1.84</v>
      </c>
      <c r="H111" s="119">
        <f>IFERROR(IF(VLOOKUP($A111,'Annex 2 EHV charges'!$A:$O,11,FALSE)=0,"",VLOOKUP($A111,'Annex 2 EHV charges'!$A:$O,11,FALSE)),"")</f>
        <v>1.84</v>
      </c>
    </row>
    <row r="112" spans="1:8" x14ac:dyDescent="0.2">
      <c r="A112" s="189">
        <f t="array" ref="A112">IFERROR(INDEX('Annex 2 EHV charges'!$A$10:$A$144, MATCH(0, IF(('Annex 2 EHV charges'!$A$10:$A$144=""),1, COUNTIF(A$4:$A111, 'Annex 2 EHV charges'!$A$10:$A$144)), 0)),"")</f>
        <v>827</v>
      </c>
      <c r="B112" s="190">
        <f>IF($A112="","",VLOOKUP($A112,'Annex 2 EHV charges'!$A:$O,2,0))</f>
        <v>827</v>
      </c>
      <c r="C112" s="191" t="str">
        <f>IF($A112="","",VLOOKUP($A112,'Annex 2 EHV charges'!$A:$O,3,0))</f>
        <v>2380001838371</v>
      </c>
      <c r="D112" s="190" t="str">
        <f>IF($A112="","",VLOOKUP($A112,'Annex 2 EHV charges'!$A:$O,7,0))</f>
        <v>EHV Site Specific (LLFC 827 &amp; 58)</v>
      </c>
      <c r="E112" s="117">
        <f>IFERROR(IF(VLOOKUP($A112,'Annex 2 EHV charges'!$A:$O,8,FALSE)=0,"",VLOOKUP($A112,'Annex 2 EHV charges'!$A:$O,8,FALSE)),"")</f>
        <v>3.0000000000000001E-3</v>
      </c>
      <c r="F112" s="118">
        <f>IFERROR(IF(VLOOKUP($A112,'Annex 2 EHV charges'!$A:$O,9,FALSE)=0,"",VLOOKUP($A112,'Annex 2 EHV charges'!$A:$O,9,FALSE)),"")</f>
        <v>1.06</v>
      </c>
      <c r="G112" s="119">
        <f>IFERROR(IF(VLOOKUP($A112,'Annex 2 EHV charges'!$A:$O,10,FALSE)=0,"",VLOOKUP($A112,'Annex 2 EHV charges'!$A:$O,10,FALSE)),"")</f>
        <v>1.18</v>
      </c>
      <c r="H112" s="119">
        <f>IFERROR(IF(VLOOKUP($A112,'Annex 2 EHV charges'!$A:$O,11,FALSE)=0,"",VLOOKUP($A112,'Annex 2 EHV charges'!$A:$O,11,FALSE)),"")</f>
        <v>1.18</v>
      </c>
    </row>
    <row r="113" spans="1:8" x14ac:dyDescent="0.2">
      <c r="A113" s="189">
        <f t="array" ref="A113">IFERROR(INDEX('Annex 2 EHV charges'!$A$10:$A$144, MATCH(0, IF(('Annex 2 EHV charges'!$A$10:$A$144=""),1, COUNTIF(A$4:$A112, 'Annex 2 EHV charges'!$A$10:$A$144)), 0)),"")</f>
        <v>768</v>
      </c>
      <c r="B113" s="190">
        <f>IF($A113="","",VLOOKUP($A113,'Annex 2 EHV charges'!$A:$O,2,0))</f>
        <v>768</v>
      </c>
      <c r="C113" s="191" t="str">
        <f>IF($A113="","",VLOOKUP($A113,'Annex 2 EHV charges'!$A:$O,3,0))</f>
        <v>2380001882798</v>
      </c>
      <c r="D113" s="190" t="str">
        <f>IF($A113="","",VLOOKUP($A113,'Annex 2 EHV charges'!$A:$O,7,0))</f>
        <v>EHV Site Specific (LLFC 768 &amp; 59)</v>
      </c>
      <c r="E113" s="117">
        <f>IFERROR(IF(VLOOKUP($A113,'Annex 2 EHV charges'!$A:$O,8,FALSE)=0,"",VLOOKUP($A113,'Annex 2 EHV charges'!$A:$O,8,FALSE)),"")</f>
        <v>1.4999999999999999E-2</v>
      </c>
      <c r="F113" s="118">
        <f>IFERROR(IF(VLOOKUP($A113,'Annex 2 EHV charges'!$A:$O,9,FALSE)=0,"",VLOOKUP($A113,'Annex 2 EHV charges'!$A:$O,9,FALSE)),"")</f>
        <v>2.0299999999999998</v>
      </c>
      <c r="G113" s="119">
        <f>IFERROR(IF(VLOOKUP($A113,'Annex 2 EHV charges'!$A:$O,10,FALSE)=0,"",VLOOKUP($A113,'Annex 2 EHV charges'!$A:$O,10,FALSE)),"")</f>
        <v>1.32</v>
      </c>
      <c r="H113" s="119">
        <f>IFERROR(IF(VLOOKUP($A113,'Annex 2 EHV charges'!$A:$O,11,FALSE)=0,"",VLOOKUP($A113,'Annex 2 EHV charges'!$A:$O,11,FALSE)),"")</f>
        <v>1.32</v>
      </c>
    </row>
    <row r="114" spans="1:8" x14ac:dyDescent="0.2">
      <c r="A114" s="189">
        <f t="array" ref="A114">IFERROR(INDEX('Annex 2 EHV charges'!$A$10:$A$144, MATCH(0, IF(('Annex 2 EHV charges'!$A$10:$A$144=""),1, COUNTIF(A$4:$A113, 'Annex 2 EHV charges'!$A$10:$A$144)), 0)),"")</f>
        <v>801</v>
      </c>
      <c r="B114" s="190">
        <f>IF($A114="","",VLOOKUP($A114,'Annex 2 EHV charges'!$A:$O,2,0))</f>
        <v>801</v>
      </c>
      <c r="C114" s="191" t="str">
        <f>IF($A114="","",VLOOKUP($A114,'Annex 2 EHV charges'!$A:$O,3,0))</f>
        <v>2380001905070</v>
      </c>
      <c r="D114" s="190" t="str">
        <f>IF($A114="","",VLOOKUP($A114,'Annex 2 EHV charges'!$A:$O,7,0))</f>
        <v>EHV Site Specific (LLFC 801 &amp; 105)</v>
      </c>
      <c r="E114" s="117">
        <f>IFERROR(IF(VLOOKUP($A114,'Annex 2 EHV charges'!$A:$O,8,FALSE)=0,"",VLOOKUP($A114,'Annex 2 EHV charges'!$A:$O,8,FALSE)),"")</f>
        <v>0.439</v>
      </c>
      <c r="F114" s="118">
        <f>IFERROR(IF(VLOOKUP($A114,'Annex 2 EHV charges'!$A:$O,9,FALSE)=0,"",VLOOKUP($A114,'Annex 2 EHV charges'!$A:$O,9,FALSE)),"")</f>
        <v>2.94</v>
      </c>
      <c r="G114" s="119">
        <f>IFERROR(IF(VLOOKUP($A114,'Annex 2 EHV charges'!$A:$O,10,FALSE)=0,"",VLOOKUP($A114,'Annex 2 EHV charges'!$A:$O,10,FALSE)),"")</f>
        <v>1.57</v>
      </c>
      <c r="H114" s="119">
        <f>IFERROR(IF(VLOOKUP($A114,'Annex 2 EHV charges'!$A:$O,11,FALSE)=0,"",VLOOKUP($A114,'Annex 2 EHV charges'!$A:$O,11,FALSE)),"")</f>
        <v>1.57</v>
      </c>
    </row>
    <row r="115" spans="1:8" x14ac:dyDescent="0.2">
      <c r="A115" s="189">
        <f t="array" ref="A115">IFERROR(INDEX('Annex 2 EHV charges'!$A$10:$A$144, MATCH(0, IF(('Annex 2 EHV charges'!$A$10:$A$144=""),1, COUNTIF(A$4:$A114, 'Annex 2 EHV charges'!$A$10:$A$144)), 0)),"")</f>
        <v>792</v>
      </c>
      <c r="B115" s="190">
        <f>IF($A115="","",VLOOKUP($A115,'Annex 2 EHV charges'!$A:$O,2,0))</f>
        <v>792</v>
      </c>
      <c r="C115" s="191" t="str">
        <f>IF($A115="","",VLOOKUP($A115,'Annex 2 EHV charges'!$A:$O,3,0))</f>
        <v>2380001951360</v>
      </c>
      <c r="D115" s="190" t="str">
        <f>IF($A115="","",VLOOKUP($A115,'Annex 2 EHV charges'!$A:$O,7,0))</f>
        <v>EHV Site Specific (LLFC 792 &amp; 96)</v>
      </c>
      <c r="E115" s="117" t="str">
        <f>IFERROR(IF(VLOOKUP($A115,'Annex 2 EHV charges'!$A:$O,8,FALSE)=0,"",VLOOKUP($A115,'Annex 2 EHV charges'!$A:$O,8,FALSE)),"")</f>
        <v/>
      </c>
      <c r="F115" s="118">
        <f>IFERROR(IF(VLOOKUP($A115,'Annex 2 EHV charges'!$A:$O,9,FALSE)=0,"",VLOOKUP($A115,'Annex 2 EHV charges'!$A:$O,9,FALSE)),"")</f>
        <v>26.01</v>
      </c>
      <c r="G115" s="119">
        <f>IFERROR(IF(VLOOKUP($A115,'Annex 2 EHV charges'!$A:$O,10,FALSE)=0,"",VLOOKUP($A115,'Annex 2 EHV charges'!$A:$O,10,FALSE)),"")</f>
        <v>0.53</v>
      </c>
      <c r="H115" s="119">
        <f>IFERROR(IF(VLOOKUP($A115,'Annex 2 EHV charges'!$A:$O,11,FALSE)=0,"",VLOOKUP($A115,'Annex 2 EHV charges'!$A:$O,11,FALSE)),"")</f>
        <v>0.53</v>
      </c>
    </row>
    <row r="116" spans="1:8" x14ac:dyDescent="0.2">
      <c r="A116" s="189">
        <f t="array" ref="A116">IFERROR(INDEX('Annex 2 EHV charges'!$A$10:$A$144, MATCH(0, IF(('Annex 2 EHV charges'!$A$10:$A$144=""),1, COUNTIF(A$4:$A115, 'Annex 2 EHV charges'!$A$10:$A$144)), 0)),"")</f>
        <v>806</v>
      </c>
      <c r="B116" s="190">
        <f>IF($A116="","",VLOOKUP($A116,'Annex 2 EHV charges'!$A:$O,2,0))</f>
        <v>806</v>
      </c>
      <c r="C116" s="191" t="str">
        <f>IF($A116="","",VLOOKUP($A116,'Annex 2 EHV charges'!$A:$O,3,0))</f>
        <v>2380002166640</v>
      </c>
      <c r="D116" s="190" t="str">
        <f>IF($A116="","",VLOOKUP($A116,'Annex 2 EHV charges'!$A:$O,7,0))</f>
        <v>EHV Site Specific (LLFC 806 &amp; 109)</v>
      </c>
      <c r="E116" s="117">
        <f>IFERROR(IF(VLOOKUP($A116,'Annex 2 EHV charges'!$A:$O,8,FALSE)=0,"",VLOOKUP($A116,'Annex 2 EHV charges'!$A:$O,8,FALSE)),"")</f>
        <v>7.2999999999999995E-2</v>
      </c>
      <c r="F116" s="118">
        <f>IFERROR(IF(VLOOKUP($A116,'Annex 2 EHV charges'!$A:$O,9,FALSE)=0,"",VLOOKUP($A116,'Annex 2 EHV charges'!$A:$O,9,FALSE)),"")</f>
        <v>26.4</v>
      </c>
      <c r="G116" s="119">
        <f>IFERROR(IF(VLOOKUP($A116,'Annex 2 EHV charges'!$A:$O,10,FALSE)=0,"",VLOOKUP($A116,'Annex 2 EHV charges'!$A:$O,10,FALSE)),"")</f>
        <v>2.89</v>
      </c>
      <c r="H116" s="119">
        <f>IFERROR(IF(VLOOKUP($A116,'Annex 2 EHV charges'!$A:$O,11,FALSE)=0,"",VLOOKUP($A116,'Annex 2 EHV charges'!$A:$O,11,FALSE)),"")</f>
        <v>2.89</v>
      </c>
    </row>
    <row r="117" spans="1:8" x14ac:dyDescent="0.2">
      <c r="A117" s="189">
        <f t="array" ref="A117">IFERROR(INDEX('Annex 2 EHV charges'!$A$10:$A$144, MATCH(0, IF(('Annex 2 EHV charges'!$A$10:$A$144=""),1, COUNTIF(A$4:$A116, 'Annex 2 EHV charges'!$A$10:$A$144)), 0)),"")</f>
        <v>803</v>
      </c>
      <c r="B117" s="190">
        <f>IF($A117="","",VLOOKUP($A117,'Annex 2 EHV charges'!$A:$O,2,0))</f>
        <v>803</v>
      </c>
      <c r="C117" s="191" t="str">
        <f>IF($A117="","",VLOOKUP($A117,'Annex 2 EHV charges'!$A:$O,3,0))</f>
        <v>2380001909066</v>
      </c>
      <c r="D117" s="190" t="str">
        <f>IF($A117="","",VLOOKUP($A117,'Annex 2 EHV charges'!$A:$O,7,0))</f>
        <v>EHV Site Specific (LLFC 803 &amp; 107)</v>
      </c>
      <c r="E117" s="117" t="str">
        <f>IFERROR(IF(VLOOKUP($A117,'Annex 2 EHV charges'!$A:$O,8,FALSE)=0,"",VLOOKUP($A117,'Annex 2 EHV charges'!$A:$O,8,FALSE)),"")</f>
        <v/>
      </c>
      <c r="F117" s="118">
        <f>IFERROR(IF(VLOOKUP($A117,'Annex 2 EHV charges'!$A:$O,9,FALSE)=0,"",VLOOKUP($A117,'Annex 2 EHV charges'!$A:$O,9,FALSE)),"")</f>
        <v>2.97</v>
      </c>
      <c r="G117" s="119">
        <f>IFERROR(IF(VLOOKUP($A117,'Annex 2 EHV charges'!$A:$O,10,FALSE)=0,"",VLOOKUP($A117,'Annex 2 EHV charges'!$A:$O,10,FALSE)),"")</f>
        <v>1.29</v>
      </c>
      <c r="H117" s="119">
        <f>IFERROR(IF(VLOOKUP($A117,'Annex 2 EHV charges'!$A:$O,11,FALSE)=0,"",VLOOKUP($A117,'Annex 2 EHV charges'!$A:$O,11,FALSE)),"")</f>
        <v>1.29</v>
      </c>
    </row>
    <row r="118" spans="1:8" x14ac:dyDescent="0.2">
      <c r="A118" s="189">
        <f t="array" ref="A118">IFERROR(INDEX('Annex 2 EHV charges'!$A$10:$A$144, MATCH(0, IF(('Annex 2 EHV charges'!$A$10:$A$144=""),1, COUNTIF(A$4:$A117, 'Annex 2 EHV charges'!$A$10:$A$144)), 0)),"")</f>
        <v>805</v>
      </c>
      <c r="B118" s="190">
        <f>IF($A118="","",VLOOKUP($A118,'Annex 2 EHV charges'!$A:$O,2,0))</f>
        <v>805</v>
      </c>
      <c r="C118" s="191" t="str">
        <f>IF($A118="","",VLOOKUP($A118,'Annex 2 EHV charges'!$A:$O,3,0))</f>
        <v>2380001989309</v>
      </c>
      <c r="D118" s="190" t="str">
        <f>IF($A118="","",VLOOKUP($A118,'Annex 2 EHV charges'!$A:$O,7,0))</f>
        <v>EHV Site Specific (LLFC 805 &amp; 108)</v>
      </c>
      <c r="E118" s="117">
        <f>IFERROR(IF(VLOOKUP($A118,'Annex 2 EHV charges'!$A:$O,8,FALSE)=0,"",VLOOKUP($A118,'Annex 2 EHV charges'!$A:$O,8,FALSE)),"")</f>
        <v>0.21199999999999999</v>
      </c>
      <c r="F118" s="118">
        <f>IFERROR(IF(VLOOKUP($A118,'Annex 2 EHV charges'!$A:$O,9,FALSE)=0,"",VLOOKUP($A118,'Annex 2 EHV charges'!$A:$O,9,FALSE)),"")</f>
        <v>19.39</v>
      </c>
      <c r="G118" s="119">
        <f>IFERROR(IF(VLOOKUP($A118,'Annex 2 EHV charges'!$A:$O,10,FALSE)=0,"",VLOOKUP($A118,'Annex 2 EHV charges'!$A:$O,10,FALSE)),"")</f>
        <v>3.57</v>
      </c>
      <c r="H118" s="119">
        <f>IFERROR(IF(VLOOKUP($A118,'Annex 2 EHV charges'!$A:$O,11,FALSE)=0,"",VLOOKUP($A118,'Annex 2 EHV charges'!$A:$O,11,FALSE)),"")</f>
        <v>3.57</v>
      </c>
    </row>
    <row r="119" spans="1:8" x14ac:dyDescent="0.2">
      <c r="A119" s="189">
        <f t="array" ref="A119">IFERROR(INDEX('Annex 2 EHV charges'!$A$10:$A$144, MATCH(0, IF(('Annex 2 EHV charges'!$A$10:$A$144=""),1, COUNTIF(A$4:$A118, 'Annex 2 EHV charges'!$A$10:$A$144)), 0)),"")</f>
        <v>825</v>
      </c>
      <c r="B119" s="190">
        <f>IF($A119="","",VLOOKUP($A119,'Annex 2 EHV charges'!$A:$O,2,0))</f>
        <v>825</v>
      </c>
      <c r="C119" s="191" t="str">
        <f>IF($A119="","",VLOOKUP($A119,'Annex 2 EHV charges'!$A:$O,3,0))</f>
        <v>2380002022460</v>
      </c>
      <c r="D119" s="190" t="str">
        <f>IF($A119="","",VLOOKUP($A119,'Annex 2 EHV charges'!$A:$O,7,0))</f>
        <v>EHV Site Specific (LLFC 825 &amp; 56)</v>
      </c>
      <c r="E119" s="117">
        <f>IFERROR(IF(VLOOKUP($A119,'Annex 2 EHV charges'!$A:$O,8,FALSE)=0,"",VLOOKUP($A119,'Annex 2 EHV charges'!$A:$O,8,FALSE)),"")</f>
        <v>0.35</v>
      </c>
      <c r="F119" s="118">
        <f>IFERROR(IF(VLOOKUP($A119,'Annex 2 EHV charges'!$A:$O,9,FALSE)=0,"",VLOOKUP($A119,'Annex 2 EHV charges'!$A:$O,9,FALSE)),"")</f>
        <v>5.09</v>
      </c>
      <c r="G119" s="119">
        <f>IFERROR(IF(VLOOKUP($A119,'Annex 2 EHV charges'!$A:$O,10,FALSE)=0,"",VLOOKUP($A119,'Annex 2 EHV charges'!$A:$O,10,FALSE)),"")</f>
        <v>1.58</v>
      </c>
      <c r="H119" s="119">
        <f>IFERROR(IF(VLOOKUP($A119,'Annex 2 EHV charges'!$A:$O,11,FALSE)=0,"",VLOOKUP($A119,'Annex 2 EHV charges'!$A:$O,11,FALSE)),"")</f>
        <v>1.58</v>
      </c>
    </row>
    <row r="120" spans="1:8" ht="25.5" x14ac:dyDescent="0.2">
      <c r="A120" s="189">
        <f t="array" ref="A120">IFERROR(INDEX('Annex 2 EHV charges'!$A$10:$A$144, MATCH(0, IF(('Annex 2 EHV charges'!$A$10:$A$144=""),1, COUNTIF(A$4:$A119, 'Annex 2 EHV charges'!$A$10:$A$144)), 0)),"")</f>
        <v>802</v>
      </c>
      <c r="B120" s="190">
        <f>IF($A120="","",VLOOKUP($A120,'Annex 2 EHV charges'!$A:$O,2,0))</f>
        <v>802</v>
      </c>
      <c r="C120" s="191" t="str">
        <f>IF($A120="","",VLOOKUP($A120,'Annex 2 EHV charges'!$A:$O,3,0))</f>
        <v>2380001909075
2380001909084</v>
      </c>
      <c r="D120" s="190" t="str">
        <f>IF($A120="","",VLOOKUP($A120,'Annex 2 EHV charges'!$A:$O,7,0))</f>
        <v>EHV Site Specific (LLFC 802 &amp; 106)</v>
      </c>
      <c r="E120" s="117">
        <f>IFERROR(IF(VLOOKUP($A120,'Annex 2 EHV charges'!$A:$O,8,FALSE)=0,"",VLOOKUP($A120,'Annex 2 EHV charges'!$A:$O,8,FALSE)),"")</f>
        <v>0.17199999999999999</v>
      </c>
      <c r="F120" s="118">
        <f>IFERROR(IF(VLOOKUP($A120,'Annex 2 EHV charges'!$A:$O,9,FALSE)=0,"",VLOOKUP($A120,'Annex 2 EHV charges'!$A:$O,9,FALSE)),"")</f>
        <v>135.22999999999999</v>
      </c>
      <c r="G120" s="119">
        <f>IFERROR(IF(VLOOKUP($A120,'Annex 2 EHV charges'!$A:$O,10,FALSE)=0,"",VLOOKUP($A120,'Annex 2 EHV charges'!$A:$O,10,FALSE)),"")</f>
        <v>0.87</v>
      </c>
      <c r="H120" s="119">
        <f>IFERROR(IF(VLOOKUP($A120,'Annex 2 EHV charges'!$A:$O,11,FALSE)=0,"",VLOOKUP($A120,'Annex 2 EHV charges'!$A:$O,11,FALSE)),"")</f>
        <v>0.87</v>
      </c>
    </row>
    <row r="121" spans="1:8" x14ac:dyDescent="0.2">
      <c r="A121" s="189">
        <f t="array" ref="A121">IFERROR(INDEX('Annex 2 EHV charges'!$A$10:$A$144, MATCH(0, IF(('Annex 2 EHV charges'!$A$10:$A$144=""),1, COUNTIF(A$4:$A120, 'Annex 2 EHV charges'!$A$10:$A$144)), 0)),"")</f>
        <v>807</v>
      </c>
      <c r="B121" s="190">
        <f>IF($A121="","",VLOOKUP($A121,'Annex 2 EHV charges'!$A:$O,2,0))</f>
        <v>807</v>
      </c>
      <c r="C121" s="190" t="str">
        <f>IF($A121="","",VLOOKUP($A121,'Annex 2 EHV charges'!$A:$O,3,0))</f>
        <v>2380002032360</v>
      </c>
      <c r="D121" s="190" t="str">
        <f>IF($A121="","",VLOOKUP($A121,'Annex 2 EHV charges'!$A:$O,7,0))</f>
        <v>EHV Site Specific (LLFC 807 &amp; 63)</v>
      </c>
      <c r="E121" s="117" t="str">
        <f>IFERROR(IF(VLOOKUP($A121,'Annex 2 EHV charges'!$A:$O,8,FALSE)=0,"",VLOOKUP($A121,'Annex 2 EHV charges'!$A:$O,8,FALSE)),"")</f>
        <v/>
      </c>
      <c r="F121" s="118">
        <f>IFERROR(IF(VLOOKUP($A121,'Annex 2 EHV charges'!$A:$O,9,FALSE)=0,"",VLOOKUP($A121,'Annex 2 EHV charges'!$A:$O,9,FALSE)),"")</f>
        <v>110.1</v>
      </c>
      <c r="G121" s="119">
        <f>IFERROR(IF(VLOOKUP($A121,'Annex 2 EHV charges'!$A:$O,10,FALSE)=0,"",VLOOKUP($A121,'Annex 2 EHV charges'!$A:$O,10,FALSE)),"")</f>
        <v>0.77</v>
      </c>
      <c r="H121" s="119">
        <f>IFERROR(IF(VLOOKUP($A121,'Annex 2 EHV charges'!$A:$O,11,FALSE)=0,"",VLOOKUP($A121,'Annex 2 EHV charges'!$A:$O,11,FALSE)),"")</f>
        <v>0.77</v>
      </c>
    </row>
    <row r="122" spans="1:8" x14ac:dyDescent="0.2">
      <c r="A122" s="189">
        <f t="array" ref="A122">IFERROR(INDEX('Annex 2 EHV charges'!$A$10:$A$144, MATCH(0, IF(('Annex 2 EHV charges'!$A$10:$A$144=""),1, COUNTIF(A$4:$A121, 'Annex 2 EHV charges'!$A$10:$A$144)), 0)),"")</f>
        <v>810</v>
      </c>
      <c r="B122" s="190">
        <f>IF($A122="","",VLOOKUP($A122,'Annex 2 EHV charges'!$A:$O,2,0))</f>
        <v>810</v>
      </c>
      <c r="C122" s="191" t="str">
        <f>IF($A122="","",VLOOKUP($A122,'Annex 2 EHV charges'!$A:$O,3,0))</f>
        <v>2380002115663</v>
      </c>
      <c r="D122" s="190" t="str">
        <f>IF($A122="","",VLOOKUP($A122,'Annex 2 EHV charges'!$A:$O,7,0))</f>
        <v>EHV Site Specific (LLFC 810 &amp; 110)</v>
      </c>
      <c r="E122" s="117">
        <f>IFERROR(IF(VLOOKUP($A122,'Annex 2 EHV charges'!$A:$O,8,FALSE)=0,"",VLOOKUP($A122,'Annex 2 EHV charges'!$A:$O,8,FALSE)),"")</f>
        <v>5.3999999999999999E-2</v>
      </c>
      <c r="F122" s="118">
        <f>IFERROR(IF(VLOOKUP($A122,'Annex 2 EHV charges'!$A:$O,9,FALSE)=0,"",VLOOKUP($A122,'Annex 2 EHV charges'!$A:$O,9,FALSE)),"")</f>
        <v>399.71</v>
      </c>
      <c r="G122" s="119">
        <f>IFERROR(IF(VLOOKUP($A122,'Annex 2 EHV charges'!$A:$O,10,FALSE)=0,"",VLOOKUP($A122,'Annex 2 EHV charges'!$A:$O,10,FALSE)),"")</f>
        <v>2.41</v>
      </c>
      <c r="H122" s="119">
        <f>IFERROR(IF(VLOOKUP($A122,'Annex 2 EHV charges'!$A:$O,11,FALSE)=0,"",VLOOKUP($A122,'Annex 2 EHV charges'!$A:$O,11,FALSE)),"")</f>
        <v>2.41</v>
      </c>
    </row>
    <row r="123" spans="1:8" x14ac:dyDescent="0.2">
      <c r="A123" s="189">
        <f t="array" ref="A123">IFERROR(INDEX('Annex 2 EHV charges'!$A$10:$A$144, MATCH(0, IF(('Annex 2 EHV charges'!$A$10:$A$144=""),1, COUNTIF(A$4:$A122, 'Annex 2 EHV charges'!$A$10:$A$144)), 0)),"")</f>
        <v>811</v>
      </c>
      <c r="B123" s="190">
        <f>IF($A123="","",VLOOKUP($A123,'Annex 2 EHV charges'!$A:$O,2,0))</f>
        <v>811</v>
      </c>
      <c r="C123" s="191" t="str">
        <f>IF($A123="","",VLOOKUP($A123,'Annex 2 EHV charges'!$A:$O,3,0))</f>
        <v>TBC</v>
      </c>
      <c r="D123" s="190" t="str">
        <f>IF($A123="","",VLOOKUP($A123,'Annex 2 EHV charges'!$A:$O,7,0))</f>
        <v>EHV Site Specific (LLFC 811 &amp; 113)</v>
      </c>
      <c r="E123" s="117">
        <f>IFERROR(IF(VLOOKUP($A123,'Annex 2 EHV charges'!$A:$O,8,FALSE)=0,"",VLOOKUP($A123,'Annex 2 EHV charges'!$A:$O,8,FALSE)),"")</f>
        <v>0.13800000000000001</v>
      </c>
      <c r="F123" s="118">
        <f>IFERROR(IF(VLOOKUP($A123,'Annex 2 EHV charges'!$A:$O,9,FALSE)=0,"",VLOOKUP($A123,'Annex 2 EHV charges'!$A:$O,9,FALSE)),"")</f>
        <v>42.48</v>
      </c>
      <c r="G123" s="119">
        <f>IFERROR(IF(VLOOKUP($A123,'Annex 2 EHV charges'!$A:$O,10,FALSE)=0,"",VLOOKUP($A123,'Annex 2 EHV charges'!$A:$O,10,FALSE)),"")</f>
        <v>2.41</v>
      </c>
      <c r="H123" s="119">
        <f>IFERROR(IF(VLOOKUP($A123,'Annex 2 EHV charges'!$A:$O,11,FALSE)=0,"",VLOOKUP($A123,'Annex 2 EHV charges'!$A:$O,11,FALSE)),"")</f>
        <v>2.41</v>
      </c>
    </row>
    <row r="124" spans="1:8" x14ac:dyDescent="0.2">
      <c r="A124" s="189">
        <f t="array" ref="A124">IFERROR(INDEX('Annex 2 EHV charges'!$A$10:$A$144, MATCH(0, IF(('Annex 2 EHV charges'!$A$10:$A$144=""),1, COUNTIF(A$4:$A123, 'Annex 2 EHV charges'!$A$10:$A$144)), 0)),"")</f>
        <v>885</v>
      </c>
      <c r="B124" s="190">
        <f>IF($A124="","",VLOOKUP($A124,'Annex 2 EHV charges'!$A:$O,2,0))</f>
        <v>885</v>
      </c>
      <c r="C124" s="191" t="str">
        <f>IF($A124="","",VLOOKUP($A124,'Annex 2 EHV charges'!$A:$O,3,0))</f>
        <v>2366560312013</v>
      </c>
      <c r="D124" s="190" t="str">
        <f>IF($A124="","",VLOOKUP($A124,'Annex 2 EHV charges'!$A:$O,7,0))</f>
        <v>EHV Site Specific (LLFC 885 &amp; 31)</v>
      </c>
      <c r="E124" s="117">
        <f>IFERROR(IF(VLOOKUP($A124,'Annex 2 EHV charges'!$A:$O,8,FALSE)=0,"",VLOOKUP($A124,'Annex 2 EHV charges'!$A:$O,8,FALSE)),"")</f>
        <v>1.4999999999999999E-2</v>
      </c>
      <c r="F124" s="118">
        <f>IFERROR(IF(VLOOKUP($A124,'Annex 2 EHV charges'!$A:$O,9,FALSE)=0,"",VLOOKUP($A124,'Annex 2 EHV charges'!$A:$O,9,FALSE)),"")</f>
        <v>49.84</v>
      </c>
      <c r="G124" s="119">
        <f>IFERROR(IF(VLOOKUP($A124,'Annex 2 EHV charges'!$A:$O,10,FALSE)=0,"",VLOOKUP($A124,'Annex 2 EHV charges'!$A:$O,10,FALSE)),"")</f>
        <v>1.43</v>
      </c>
      <c r="H124" s="119">
        <f>IFERROR(IF(VLOOKUP($A124,'Annex 2 EHV charges'!$A:$O,11,FALSE)=0,"",VLOOKUP($A124,'Annex 2 EHV charges'!$A:$O,11,FALSE)),"")</f>
        <v>1.43</v>
      </c>
    </row>
    <row r="125" spans="1:8" x14ac:dyDescent="0.2">
      <c r="A125" s="189">
        <f t="array" ref="A125">IFERROR(INDEX('Annex 2 EHV charges'!$A$10:$A$144, MATCH(0, IF(('Annex 2 EHV charges'!$A$10:$A$144=""),1, COUNTIF(A$4:$A124, 'Annex 2 EHV charges'!$A$10:$A$144)), 0)),"")</f>
        <v>828</v>
      </c>
      <c r="B125" s="190">
        <f>IF($A125="","",VLOOKUP($A125,'Annex 2 EHV charges'!$A:$O,2,0))</f>
        <v>828</v>
      </c>
      <c r="C125" s="191" t="str">
        <f>IF($A125="","",VLOOKUP($A125,'Annex 2 EHV charges'!$A:$O,3,0))</f>
        <v>TBC</v>
      </c>
      <c r="D125" s="190" t="str">
        <f>IF($A125="","",VLOOKUP($A125,'Annex 2 EHV charges'!$A:$O,7,0))</f>
        <v>EHV Site Specific (LLFC 828 &amp; 42)</v>
      </c>
      <c r="E125" s="117" t="str">
        <f>IFERROR(IF(VLOOKUP($A125,'Annex 2 EHV charges'!$A:$O,8,FALSE)=0,"",VLOOKUP($A125,'Annex 2 EHV charges'!$A:$O,8,FALSE)),"")</f>
        <v/>
      </c>
      <c r="F125" s="118">
        <f>IFERROR(IF(VLOOKUP($A125,'Annex 2 EHV charges'!$A:$O,9,FALSE)=0,"",VLOOKUP($A125,'Annex 2 EHV charges'!$A:$O,9,FALSE)),"")</f>
        <v>43.46</v>
      </c>
      <c r="G125" s="119">
        <f>IFERROR(IF(VLOOKUP($A125,'Annex 2 EHV charges'!$A:$O,10,FALSE)=0,"",VLOOKUP($A125,'Annex 2 EHV charges'!$A:$O,10,FALSE)),"")</f>
        <v>2.41</v>
      </c>
      <c r="H125" s="119">
        <f>IFERROR(IF(VLOOKUP($A125,'Annex 2 EHV charges'!$A:$O,11,FALSE)=0,"",VLOOKUP($A125,'Annex 2 EHV charges'!$A:$O,11,FALSE)),"")</f>
        <v>2.41</v>
      </c>
    </row>
    <row r="126" spans="1:8" x14ac:dyDescent="0.2">
      <c r="A126" s="189">
        <f t="array" ref="A126">IFERROR(INDEX('Annex 2 EHV charges'!$A$10:$A$144, MATCH(0, IF(('Annex 2 EHV charges'!$A$10:$A$144=""),1, COUNTIF(A$4:$A125, 'Annex 2 EHV charges'!$A$10:$A$144)), 0)),"")</f>
        <v>829</v>
      </c>
      <c r="B126" s="190">
        <f>IF($A126="","",VLOOKUP($A126,'Annex 2 EHV charges'!$A:$O,2,0))</f>
        <v>829</v>
      </c>
      <c r="C126" s="191" t="str">
        <f>IF($A126="","",VLOOKUP($A126,'Annex 2 EHV charges'!$A:$O,3,0))</f>
        <v>2380002197132</v>
      </c>
      <c r="D126" s="190" t="str">
        <f>IF($A126="","",VLOOKUP($A126,'Annex 2 EHV charges'!$A:$O,7,0))</f>
        <v>EHV Site Specific (LLFC 829 &amp; 43)</v>
      </c>
      <c r="E126" s="117">
        <f>IFERROR(IF(VLOOKUP($A126,'Annex 2 EHV charges'!$A:$O,8,FALSE)=0,"",VLOOKUP($A126,'Annex 2 EHV charges'!$A:$O,8,FALSE)),"")</f>
        <v>1.47</v>
      </c>
      <c r="F126" s="118">
        <f>IFERROR(IF(VLOOKUP($A126,'Annex 2 EHV charges'!$A:$O,9,FALSE)=0,"",VLOOKUP($A126,'Annex 2 EHV charges'!$A:$O,9,FALSE)),"")</f>
        <v>17.8</v>
      </c>
      <c r="G126" s="119">
        <f>IFERROR(IF(VLOOKUP($A126,'Annex 2 EHV charges'!$A:$O,10,FALSE)=0,"",VLOOKUP($A126,'Annex 2 EHV charges'!$A:$O,10,FALSE)),"")</f>
        <v>2.69</v>
      </c>
      <c r="H126" s="119">
        <f>IFERROR(IF(VLOOKUP($A126,'Annex 2 EHV charges'!$A:$O,11,FALSE)=0,"",VLOOKUP($A126,'Annex 2 EHV charges'!$A:$O,11,FALSE)),"")</f>
        <v>2.69</v>
      </c>
    </row>
    <row r="127" spans="1:8" x14ac:dyDescent="0.2">
      <c r="A127" s="189">
        <f t="array" ref="A127">IFERROR(INDEX('Annex 2 EHV charges'!$A$10:$A$144, MATCH(0, IF(('Annex 2 EHV charges'!$A$10:$A$144=""),1, COUNTIF(A$4:$A126, 'Annex 2 EHV charges'!$A$10:$A$144)), 0)),"")</f>
        <v>830</v>
      </c>
      <c r="B127" s="190">
        <f>IF($A127="","",VLOOKUP($A127,'Annex 2 EHV charges'!$A:$O,2,0))</f>
        <v>830</v>
      </c>
      <c r="C127" s="191" t="str">
        <f>IF($A127="","",VLOOKUP($A127,'Annex 2 EHV charges'!$A:$O,3,0))</f>
        <v>2380002155666</v>
      </c>
      <c r="D127" s="190" t="str">
        <f>IF($A127="","",VLOOKUP($A127,'Annex 2 EHV charges'!$A:$O,7,0))</f>
        <v>EHV Site Specific (LLFC 830 &amp; 44)</v>
      </c>
      <c r="E127" s="117">
        <f>IFERROR(IF(VLOOKUP($A127,'Annex 2 EHV charges'!$A:$O,8,FALSE)=0,"",VLOOKUP($A127,'Annex 2 EHV charges'!$A:$O,8,FALSE)),"")</f>
        <v>0.33500000000000002</v>
      </c>
      <c r="F127" s="118">
        <f>IFERROR(IF(VLOOKUP($A127,'Annex 2 EHV charges'!$A:$O,9,FALSE)=0,"",VLOOKUP($A127,'Annex 2 EHV charges'!$A:$O,9,FALSE)),"")</f>
        <v>190.9</v>
      </c>
      <c r="G127" s="119">
        <f>IFERROR(IF(VLOOKUP($A127,'Annex 2 EHV charges'!$A:$O,10,FALSE)=0,"",VLOOKUP($A127,'Annex 2 EHV charges'!$A:$O,10,FALSE)),"")</f>
        <v>2.41</v>
      </c>
      <c r="H127" s="119">
        <f>IFERROR(IF(VLOOKUP($A127,'Annex 2 EHV charges'!$A:$O,11,FALSE)=0,"",VLOOKUP($A127,'Annex 2 EHV charges'!$A:$O,11,FALSE)),"")</f>
        <v>2.41</v>
      </c>
    </row>
    <row r="128" spans="1:8" x14ac:dyDescent="0.2">
      <c r="A128" s="189">
        <f t="array" ref="A128">IFERROR(INDEX('Annex 2 EHV charges'!$A$10:$A$144, MATCH(0, IF(('Annex 2 EHV charges'!$A$10:$A$144=""),1, COUNTIF(A$4:$A127, 'Annex 2 EHV charges'!$A$10:$A$144)), 0)),"")</f>
        <v>726</v>
      </c>
      <c r="B128" s="190">
        <f>IF($A128="","",VLOOKUP($A128,'Annex 2 EHV charges'!$A:$O,2,0))</f>
        <v>726</v>
      </c>
      <c r="C128" s="191" t="str">
        <f>IF($A128="","",VLOOKUP($A128,'Annex 2 EHV charges'!$A:$O,3,0))</f>
        <v>TBC</v>
      </c>
      <c r="D128" s="190" t="str">
        <f>IF($A128="","",VLOOKUP($A128,'Annex 2 EHV charges'!$A:$O,7,0))</f>
        <v>EHV Site Specific (LLFC 726 &amp; 45)</v>
      </c>
      <c r="E128" s="117" t="str">
        <f>IFERROR(IF(VLOOKUP($A128,'Annex 2 EHV charges'!$A:$O,8,FALSE)=0,"",VLOOKUP($A128,'Annex 2 EHV charges'!$A:$O,8,FALSE)),"")</f>
        <v/>
      </c>
      <c r="F128" s="118">
        <f>IFERROR(IF(VLOOKUP($A128,'Annex 2 EHV charges'!$A:$O,9,FALSE)=0,"",VLOOKUP($A128,'Annex 2 EHV charges'!$A:$O,9,FALSE)),"")</f>
        <v>7.66</v>
      </c>
      <c r="G128" s="119">
        <f>IFERROR(IF(VLOOKUP($A128,'Annex 2 EHV charges'!$A:$O,10,FALSE)=0,"",VLOOKUP($A128,'Annex 2 EHV charges'!$A:$O,10,FALSE)),"")</f>
        <v>2.41</v>
      </c>
      <c r="H128" s="119">
        <f>IFERROR(IF(VLOOKUP($A128,'Annex 2 EHV charges'!$A:$O,11,FALSE)=0,"",VLOOKUP($A128,'Annex 2 EHV charges'!$A:$O,11,FALSE)),"")</f>
        <v>2.41</v>
      </c>
    </row>
    <row r="129" spans="1:8" x14ac:dyDescent="0.2">
      <c r="A129" s="189">
        <f t="array" ref="A129">IFERROR(INDEX('Annex 2 EHV charges'!$A$10:$A$144, MATCH(0, IF(('Annex 2 EHV charges'!$A$10:$A$144=""),1, COUNTIF(A$4:$A128, 'Annex 2 EHV charges'!$A$10:$A$144)), 0)),"")</f>
        <v>727</v>
      </c>
      <c r="B129" s="190">
        <f>IF($A129="","",VLOOKUP($A129,'Annex 2 EHV charges'!$A:$O,2,0))</f>
        <v>727</v>
      </c>
      <c r="C129" s="191" t="str">
        <f>IF($A129="","",VLOOKUP($A129,'Annex 2 EHV charges'!$A:$O,3,0))</f>
        <v>2380002198730</v>
      </c>
      <c r="D129" s="190" t="str">
        <f>IF($A129="","",VLOOKUP($A129,'Annex 2 EHV charges'!$A:$O,7,0))</f>
        <v>EHV Site Specific (LLFC 727 &amp; 46)</v>
      </c>
      <c r="E129" s="117">
        <f>IFERROR(IF(VLOOKUP($A129,'Annex 2 EHV charges'!$A:$O,8,FALSE)=0,"",VLOOKUP($A129,'Annex 2 EHV charges'!$A:$O,8,FALSE)),"")</f>
        <v>0.56499999999999995</v>
      </c>
      <c r="F129" s="118">
        <f>IFERROR(IF(VLOOKUP($A129,'Annex 2 EHV charges'!$A:$O,9,FALSE)=0,"",VLOOKUP($A129,'Annex 2 EHV charges'!$A:$O,9,FALSE)),"")</f>
        <v>1056.3399999999999</v>
      </c>
      <c r="G129" s="119">
        <f>IFERROR(IF(VLOOKUP($A129,'Annex 2 EHV charges'!$A:$O,10,FALSE)=0,"",VLOOKUP($A129,'Annex 2 EHV charges'!$A:$O,10,FALSE)),"")</f>
        <v>2.97</v>
      </c>
      <c r="H129" s="119">
        <f>IFERROR(IF(VLOOKUP($A129,'Annex 2 EHV charges'!$A:$O,11,FALSE)=0,"",VLOOKUP($A129,'Annex 2 EHV charges'!$A:$O,11,FALSE)),"")</f>
        <v>2.97</v>
      </c>
    </row>
    <row r="130" spans="1:8" x14ac:dyDescent="0.2">
      <c r="A130" s="189">
        <f t="array" ref="A130">IFERROR(INDEX('Annex 2 EHV charges'!$A$10:$A$144, MATCH(0, IF(('Annex 2 EHV charges'!$A$10:$A$144=""),1, COUNTIF(A$4:$A129, 'Annex 2 EHV charges'!$A$10:$A$144)), 0)),"")</f>
        <v>728</v>
      </c>
      <c r="B130" s="190">
        <f>IF($A130="","",VLOOKUP($A130,'Annex 2 EHV charges'!$A:$O,2,0))</f>
        <v>728</v>
      </c>
      <c r="C130" s="191" t="str">
        <f>IF($A130="","",VLOOKUP($A130,'Annex 2 EHV charges'!$A:$O,3,0))</f>
        <v>2380002182970</v>
      </c>
      <c r="D130" s="190" t="str">
        <f>IF($A130="","",VLOOKUP($A130,'Annex 2 EHV charges'!$A:$O,7,0))</f>
        <v>EHV Site Specific (LLFC 728 &amp; 47)</v>
      </c>
      <c r="E130" s="117">
        <f>IFERROR(IF(VLOOKUP($A130,'Annex 2 EHV charges'!$A:$O,8,FALSE)=0,"",VLOOKUP($A130,'Annex 2 EHV charges'!$A:$O,8,FALSE)),"")</f>
        <v>0.13800000000000001</v>
      </c>
      <c r="F130" s="118">
        <f>IFERROR(IF(VLOOKUP($A130,'Annex 2 EHV charges'!$A:$O,9,FALSE)=0,"",VLOOKUP($A130,'Annex 2 EHV charges'!$A:$O,9,FALSE)),"")</f>
        <v>177.87</v>
      </c>
      <c r="G130" s="119">
        <f>IFERROR(IF(VLOOKUP($A130,'Annex 2 EHV charges'!$A:$O,10,FALSE)=0,"",VLOOKUP($A130,'Annex 2 EHV charges'!$A:$O,10,FALSE)),"")</f>
        <v>2.41</v>
      </c>
      <c r="H130" s="119">
        <f>IFERROR(IF(VLOOKUP($A130,'Annex 2 EHV charges'!$A:$O,11,FALSE)=0,"",VLOOKUP($A130,'Annex 2 EHV charges'!$A:$O,11,FALSE)),"")</f>
        <v>2.41</v>
      </c>
    </row>
    <row r="131" spans="1:8" x14ac:dyDescent="0.2">
      <c r="A131" s="189">
        <f t="array" ref="A131">IFERROR(INDEX('Annex 2 EHV charges'!$A$10:$A$144, MATCH(0, IF(('Annex 2 EHV charges'!$A$10:$A$144=""),1, COUNTIF(A$4:$A130, 'Annex 2 EHV charges'!$A$10:$A$144)), 0)),"")</f>
        <v>729</v>
      </c>
      <c r="B131" s="190">
        <f>IF($A131="","",VLOOKUP($A131,'Annex 2 EHV charges'!$A:$O,2,0))</f>
        <v>729</v>
      </c>
      <c r="C131" s="191" t="str">
        <f>IF($A131="","",VLOOKUP($A131,'Annex 2 EHV charges'!$A:$O,3,0))</f>
        <v>TBC</v>
      </c>
      <c r="D131" s="190" t="str">
        <f>IF($A131="","",VLOOKUP($A131,'Annex 2 EHV charges'!$A:$O,7,0))</f>
        <v>EHV Site Specific (LLFC 729 &amp; 48)</v>
      </c>
      <c r="E131" s="117" t="str">
        <f>IFERROR(IF(VLOOKUP($A131,'Annex 2 EHV charges'!$A:$O,8,FALSE)=0,"",VLOOKUP($A131,'Annex 2 EHV charges'!$A:$O,8,FALSE)),"")</f>
        <v/>
      </c>
      <c r="F131" s="118">
        <f>IFERROR(IF(VLOOKUP($A131,'Annex 2 EHV charges'!$A:$O,9,FALSE)=0,"",VLOOKUP($A131,'Annex 2 EHV charges'!$A:$O,9,FALSE)),"")</f>
        <v>40.08</v>
      </c>
      <c r="G131" s="119">
        <f>IFERROR(IF(VLOOKUP($A131,'Annex 2 EHV charges'!$A:$O,10,FALSE)=0,"",VLOOKUP($A131,'Annex 2 EHV charges'!$A:$O,10,FALSE)),"")</f>
        <v>2.41</v>
      </c>
      <c r="H131" s="119">
        <f>IFERROR(IF(VLOOKUP($A131,'Annex 2 EHV charges'!$A:$O,11,FALSE)=0,"",VLOOKUP($A131,'Annex 2 EHV charges'!$A:$O,11,FALSE)),"")</f>
        <v>2.41</v>
      </c>
    </row>
    <row r="132" spans="1:8" x14ac:dyDescent="0.2">
      <c r="A132" s="189">
        <f t="array" ref="A132">IFERROR(INDEX('Annex 2 EHV charges'!$A$10:$A$144, MATCH(0, IF(('Annex 2 EHV charges'!$A$10:$A$144=""),1, COUNTIF(A$4:$A131, 'Annex 2 EHV charges'!$A$10:$A$144)), 0)),"")</f>
        <v>730</v>
      </c>
      <c r="B132" s="190">
        <f>IF($A132="","",VLOOKUP($A132,'Annex 2 EHV charges'!$A:$O,2,0))</f>
        <v>730</v>
      </c>
      <c r="C132" s="191" t="str">
        <f>IF($A132="","",VLOOKUP($A132,'Annex 2 EHV charges'!$A:$O,3,0))</f>
        <v>TBC</v>
      </c>
      <c r="D132" s="190" t="str">
        <f>IF($A132="","",VLOOKUP($A132,'Annex 2 EHV charges'!$A:$O,7,0))</f>
        <v>EHV Site Specific (LLFC 730 &amp; 49)</v>
      </c>
      <c r="E132" s="117">
        <f>IFERROR(IF(VLOOKUP($A132,'Annex 2 EHV charges'!$A:$O,8,FALSE)=0,"",VLOOKUP($A132,'Annex 2 EHV charges'!$A:$O,8,FALSE)),"")</f>
        <v>0.17100000000000001</v>
      </c>
      <c r="F132" s="118">
        <f>IFERROR(IF(VLOOKUP($A132,'Annex 2 EHV charges'!$A:$O,9,FALSE)=0,"",VLOOKUP($A132,'Annex 2 EHV charges'!$A:$O,9,FALSE)),"")</f>
        <v>48.86</v>
      </c>
      <c r="G132" s="119">
        <f>IFERROR(IF(VLOOKUP($A132,'Annex 2 EHV charges'!$A:$O,10,FALSE)=0,"",VLOOKUP($A132,'Annex 2 EHV charges'!$A:$O,10,FALSE)),"")</f>
        <v>2.67</v>
      </c>
      <c r="H132" s="119">
        <f>IFERROR(IF(VLOOKUP($A132,'Annex 2 EHV charges'!$A:$O,11,FALSE)=0,"",VLOOKUP($A132,'Annex 2 EHV charges'!$A:$O,11,FALSE)),"")</f>
        <v>2.67</v>
      </c>
    </row>
    <row r="133" spans="1:8" x14ac:dyDescent="0.2">
      <c r="A133" s="189">
        <f t="array" ref="A133">IFERROR(INDEX('Annex 2 EHV charges'!$A$10:$A$144, MATCH(0, IF(('Annex 2 EHV charges'!$A$10:$A$144=""),1, COUNTIF(A$4:$A132, 'Annex 2 EHV charges'!$A$10:$A$144)), 0)),"")</f>
        <v>809</v>
      </c>
      <c r="B133" s="190">
        <f>IF($A133="","",VLOOKUP($A133,'Annex 2 EHV charges'!$A:$O,2,0))</f>
        <v>809</v>
      </c>
      <c r="C133" s="191" t="str">
        <f>IF($A133="","",VLOOKUP($A133,'Annex 2 EHV charges'!$A:$O,3,0))</f>
        <v>2380002046577</v>
      </c>
      <c r="D133" s="190" t="str">
        <f>IF($A133="","",VLOOKUP($A133,'Annex 2 EHV charges'!$A:$O,7,0))</f>
        <v>EHV Site Specific (LLFC 809 &amp; 64)</v>
      </c>
      <c r="E133" s="117" t="str">
        <f>IFERROR(IF(VLOOKUP($A133,'Annex 2 EHV charges'!$A:$O,8,FALSE)=0,"",VLOOKUP($A133,'Annex 2 EHV charges'!$A:$O,8,FALSE)),"")</f>
        <v/>
      </c>
      <c r="F133" s="118">
        <f>IFERROR(IF(VLOOKUP($A133,'Annex 2 EHV charges'!$A:$O,9,FALSE)=0,"",VLOOKUP($A133,'Annex 2 EHV charges'!$A:$O,9,FALSE)),"")</f>
        <v>128.96</v>
      </c>
      <c r="G133" s="119">
        <f>IFERROR(IF(VLOOKUP($A133,'Annex 2 EHV charges'!$A:$O,10,FALSE)=0,"",VLOOKUP($A133,'Annex 2 EHV charges'!$A:$O,10,FALSE)),"")</f>
        <v>2.41</v>
      </c>
      <c r="H133" s="119">
        <f>IFERROR(IF(VLOOKUP($A133,'Annex 2 EHV charges'!$A:$O,11,FALSE)=0,"",VLOOKUP($A133,'Annex 2 EHV charges'!$A:$O,11,FALSE)),"")</f>
        <v>2.41</v>
      </c>
    </row>
    <row r="134" spans="1:8" x14ac:dyDescent="0.2">
      <c r="A134" s="189">
        <f t="array" ref="A134">IFERROR(INDEX('Annex 2 EHV charges'!$A$10:$A$144, MATCH(0, IF(('Annex 2 EHV charges'!$A$10:$A$144=""),1, COUNTIF(A$4:$A133, 'Annex 2 EHV charges'!$A$10:$A$144)), 0)),"")</f>
        <v>731</v>
      </c>
      <c r="B134" s="190">
        <f>IF($A134="","",VLOOKUP($A134,'Annex 2 EHV charges'!$A:$O,2,0))</f>
        <v>731</v>
      </c>
      <c r="C134" s="191" t="str">
        <f>IF($A134="","",VLOOKUP($A134,'Annex 2 EHV charges'!$A:$O,3,0))</f>
        <v>TBC</v>
      </c>
      <c r="D134" s="190" t="str">
        <f>IF($A134="","",VLOOKUP($A134,'Annex 2 EHV charges'!$A:$O,7,0))</f>
        <v>EHV Site Specific (LLFC 731 &amp; 50)</v>
      </c>
      <c r="E134" s="117">
        <f>IFERROR(IF(VLOOKUP($A134,'Annex 2 EHV charges'!$A:$O,8,FALSE)=0,"",VLOOKUP($A134,'Annex 2 EHV charges'!$A:$O,8,FALSE)),"")</f>
        <v>0.01</v>
      </c>
      <c r="F134" s="118">
        <f>IFERROR(IF(VLOOKUP($A134,'Annex 2 EHV charges'!$A:$O,9,FALSE)=0,"",VLOOKUP($A134,'Annex 2 EHV charges'!$A:$O,9,FALSE)),"")</f>
        <v>1.1100000000000001</v>
      </c>
      <c r="G134" s="119">
        <f>IFERROR(IF(VLOOKUP($A134,'Annex 2 EHV charges'!$A:$O,10,FALSE)=0,"",VLOOKUP($A134,'Annex 2 EHV charges'!$A:$O,10,FALSE)),"")</f>
        <v>2.41</v>
      </c>
      <c r="H134" s="119">
        <f>IFERROR(IF(VLOOKUP($A134,'Annex 2 EHV charges'!$A:$O,11,FALSE)=0,"",VLOOKUP($A134,'Annex 2 EHV charges'!$A:$O,11,FALSE)),"")</f>
        <v>2.41</v>
      </c>
    </row>
    <row r="135" spans="1:8" ht="25.5" x14ac:dyDescent="0.2">
      <c r="A135" s="189">
        <f t="array" ref="A135">IFERROR(INDEX('Annex 2 EHV charges'!$A$10:$A$144, MATCH(0, IF(('Annex 2 EHV charges'!$A$10:$A$144=""),1, COUNTIF(A$4:$A134, 'Annex 2 EHV charges'!$A$10:$A$144)), 0)),"")</f>
        <v>891</v>
      </c>
      <c r="B135" s="190">
        <f>IF($A135="","",VLOOKUP($A135,'Annex 2 EHV charges'!$A:$O,2,0))</f>
        <v>891</v>
      </c>
      <c r="C135" s="191" t="str">
        <f>IF($A135="","",VLOOKUP($A135,'Annex 2 EHV charges'!$A:$O,3,0))</f>
        <v>2300000457697
2300000457702</v>
      </c>
      <c r="D135" s="190" t="str">
        <f>IF($A135="","",VLOOKUP($A135,'Annex 2 EHV charges'!$A:$O,7,0))</f>
        <v>EHV Site Specific - Generation Exempt (LLFC 891 &amp; 35)</v>
      </c>
      <c r="E135" s="117">
        <f>IFERROR(IF(VLOOKUP($A135,'Annex 2 EHV charges'!$A:$O,8,FALSE)=0,"",VLOOKUP($A135,'Annex 2 EHV charges'!$A:$O,8,FALSE)),"")</f>
        <v>0.28999999999999998</v>
      </c>
      <c r="F135" s="118">
        <f>IFERROR(IF(VLOOKUP($A135,'Annex 2 EHV charges'!$A:$O,9,FALSE)=0,"",VLOOKUP($A135,'Annex 2 EHV charges'!$A:$O,9,FALSE)),"")</f>
        <v>26.54</v>
      </c>
      <c r="G135" s="119">
        <f>IFERROR(IF(VLOOKUP($A135,'Annex 2 EHV charges'!$A:$O,10,FALSE)=0,"",VLOOKUP($A135,'Annex 2 EHV charges'!$A:$O,10,FALSE)),"")</f>
        <v>1.59</v>
      </c>
      <c r="H135" s="119">
        <f>IFERROR(IF(VLOOKUP($A135,'Annex 2 EHV charges'!$A:$O,11,FALSE)=0,"",VLOOKUP($A135,'Annex 2 EHV charges'!$A:$O,11,FALSE)),"")</f>
        <v>1.59</v>
      </c>
    </row>
    <row r="136" spans="1:8" x14ac:dyDescent="0.2">
      <c r="A136" s="189">
        <f t="array" ref="A136">IFERROR(INDEX('Annex 2 EHV charges'!$A$10:$A$144, MATCH(0, IF(('Annex 2 EHV charges'!$A$10:$A$144=""),1, COUNTIF(A$4:$A135, 'Annex 2 EHV charges'!$A$10:$A$144)), 0)),"")</f>
        <v>732</v>
      </c>
      <c r="B136" s="190">
        <f>IF($A136="","",VLOOKUP($A136,'Annex 2 EHV charges'!$A:$O,2,0))</f>
        <v>732</v>
      </c>
      <c r="C136" s="191" t="str">
        <f>IF($A136="","",VLOOKUP($A136,'Annex 2 EHV charges'!$A:$O,3,0))</f>
        <v>TBC</v>
      </c>
      <c r="D136" s="190" t="str">
        <f>IF($A136="","",VLOOKUP($A136,'Annex 2 EHV charges'!$A:$O,7,0))</f>
        <v>EHV Site Specific (LLFC 732 &amp; 114)</v>
      </c>
      <c r="E136" s="117">
        <f>IFERROR(IF(VLOOKUP($A136,'Annex 2 EHV charges'!$A:$O,8,FALSE)=0,"",VLOOKUP($A136,'Annex 2 EHV charges'!$A:$O,8,FALSE)),"")</f>
        <v>5.0000000000000001E-3</v>
      </c>
      <c r="F136" s="118">
        <f>IFERROR(IF(VLOOKUP($A136,'Annex 2 EHV charges'!$A:$O,9,FALSE)=0,"",VLOOKUP($A136,'Annex 2 EHV charges'!$A:$O,9,FALSE)),"")</f>
        <v>6.27</v>
      </c>
      <c r="G136" s="119">
        <f>IFERROR(IF(VLOOKUP($A136,'Annex 2 EHV charges'!$A:$O,10,FALSE)=0,"",VLOOKUP($A136,'Annex 2 EHV charges'!$A:$O,10,FALSE)),"")</f>
        <v>2.85</v>
      </c>
      <c r="H136" s="119">
        <f>IFERROR(IF(VLOOKUP($A136,'Annex 2 EHV charges'!$A:$O,11,FALSE)=0,"",VLOOKUP($A136,'Annex 2 EHV charges'!$A:$O,11,FALSE)),"")</f>
        <v>2.85</v>
      </c>
    </row>
    <row r="137" spans="1:8" x14ac:dyDescent="0.2">
      <c r="A137" s="189">
        <f t="array" ref="A137">IFERROR(INDEX('Annex 2 EHV charges'!$A$10:$A$144, MATCH(0, IF(('Annex 2 EHV charges'!$A$10:$A$144=""),1, COUNTIF(A$4:$A136, 'Annex 2 EHV charges'!$A$10:$A$144)), 0)),"")</f>
        <v>733</v>
      </c>
      <c r="B137" s="190">
        <f>IF($A137="","",VLOOKUP($A137,'Annex 2 EHV charges'!$A:$O,2,0))</f>
        <v>733</v>
      </c>
      <c r="C137" s="191" t="str">
        <f>IF($A137="","",VLOOKUP($A137,'Annex 2 EHV charges'!$A:$O,3,0))</f>
        <v>TBC</v>
      </c>
      <c r="D137" s="190" t="str">
        <f>IF($A137="","",VLOOKUP($A137,'Annex 2 EHV charges'!$A:$O,7,0))</f>
        <v>EHV Site Specific (LLFC 733 &amp; 115)</v>
      </c>
      <c r="E137" s="117" t="str">
        <f>IFERROR(IF(VLOOKUP($A137,'Annex 2 EHV charges'!$A:$O,8,FALSE)=0,"",VLOOKUP($A137,'Annex 2 EHV charges'!$A:$O,8,FALSE)),"")</f>
        <v/>
      </c>
      <c r="F137" s="118">
        <f>IFERROR(IF(VLOOKUP($A137,'Annex 2 EHV charges'!$A:$O,9,FALSE)=0,"",VLOOKUP($A137,'Annex 2 EHV charges'!$A:$O,9,FALSE)),"")</f>
        <v>2.08</v>
      </c>
      <c r="G137" s="119">
        <f>IFERROR(IF(VLOOKUP($A137,'Annex 2 EHV charges'!$A:$O,10,FALSE)=0,"",VLOOKUP($A137,'Annex 2 EHV charges'!$A:$O,10,FALSE)),"")</f>
        <v>2.0299999999999998</v>
      </c>
      <c r="H137" s="119">
        <f>IFERROR(IF(VLOOKUP($A137,'Annex 2 EHV charges'!$A:$O,11,FALSE)=0,"",VLOOKUP($A137,'Annex 2 EHV charges'!$A:$O,11,FALSE)),"")</f>
        <v>2.0299999999999998</v>
      </c>
    </row>
    <row r="138" spans="1:8" x14ac:dyDescent="0.2">
      <c r="A138" s="189">
        <f t="array" ref="A138">IFERROR(INDEX('Annex 2 EHV charges'!$A$10:$A$144, MATCH(0, IF(('Annex 2 EHV charges'!$A$10:$A$144=""),1, COUNTIF(A$4:$A137, 'Annex 2 EHV charges'!$A$10:$A$144)), 0)),"")</f>
        <v>734</v>
      </c>
      <c r="B138" s="190">
        <f>IF($A138="","",VLOOKUP($A138,'Annex 2 EHV charges'!$A:$O,2,0))</f>
        <v>734</v>
      </c>
      <c r="C138" s="191" t="str">
        <f>IF($A138="","",VLOOKUP($A138,'Annex 2 EHV charges'!$A:$O,3,0))</f>
        <v>TBC</v>
      </c>
      <c r="D138" s="190" t="str">
        <f>IF($A138="","",VLOOKUP($A138,'Annex 2 EHV charges'!$A:$O,7,0))</f>
        <v>EHV Site Specific (LLFC 734 &amp; 116)</v>
      </c>
      <c r="E138" s="117">
        <f>IFERROR(IF(VLOOKUP($A138,'Annex 2 EHV charges'!$A:$O,8,FALSE)=0,"",VLOOKUP($A138,'Annex 2 EHV charges'!$A:$O,8,FALSE)),"")</f>
        <v>1.9E-2</v>
      </c>
      <c r="F138" s="118">
        <f>IFERROR(IF(VLOOKUP($A138,'Annex 2 EHV charges'!$A:$O,9,FALSE)=0,"",VLOOKUP($A138,'Annex 2 EHV charges'!$A:$O,9,FALSE)),"")</f>
        <v>5.37</v>
      </c>
      <c r="G138" s="119">
        <f>IFERROR(IF(VLOOKUP($A138,'Annex 2 EHV charges'!$A:$O,10,FALSE)=0,"",VLOOKUP($A138,'Annex 2 EHV charges'!$A:$O,10,FALSE)),"")</f>
        <v>2.33</v>
      </c>
      <c r="H138" s="119">
        <f>IFERROR(IF(VLOOKUP($A138,'Annex 2 EHV charges'!$A:$O,11,FALSE)=0,"",VLOOKUP($A138,'Annex 2 EHV charges'!$A:$O,11,FALSE)),"")</f>
        <v>2.33</v>
      </c>
    </row>
    <row r="139" spans="1:8" x14ac:dyDescent="0.2">
      <c r="A139" s="189">
        <f t="array" ref="A139">IFERROR(INDEX('Annex 2 EHV charges'!$A$10:$A$144, MATCH(0, IF(('Annex 2 EHV charges'!$A$10:$A$144=""),1, COUNTIF(A$4:$A138, 'Annex 2 EHV charges'!$A$10:$A$144)), 0)),"")</f>
        <v>735</v>
      </c>
      <c r="B139" s="190">
        <f>IF($A139="","",VLOOKUP($A139,'Annex 2 EHV charges'!$A:$O,2,0))</f>
        <v>735</v>
      </c>
      <c r="C139" s="191" t="str">
        <f>IF($A139="","",VLOOKUP($A139,'Annex 2 EHV charges'!$A:$O,3,0))</f>
        <v>TBC</v>
      </c>
      <c r="D139" s="190" t="str">
        <f>IF($A139="","",VLOOKUP($A139,'Annex 2 EHV charges'!$A:$O,7,0))</f>
        <v>EHV Site Specific (LLFC 735 &amp; 117)</v>
      </c>
      <c r="E139" s="117">
        <f>IFERROR(IF(VLOOKUP($A139,'Annex 2 EHV charges'!$A:$O,8,FALSE)=0,"",VLOOKUP($A139,'Annex 2 EHV charges'!$A:$O,8,FALSE)),"")</f>
        <v>0.13700000000000001</v>
      </c>
      <c r="F139" s="118">
        <f>IFERROR(IF(VLOOKUP($A139,'Annex 2 EHV charges'!$A:$O,9,FALSE)=0,"",VLOOKUP($A139,'Annex 2 EHV charges'!$A:$O,9,FALSE)),"")</f>
        <v>15.32</v>
      </c>
      <c r="G139" s="119">
        <f>IFERROR(IF(VLOOKUP($A139,'Annex 2 EHV charges'!$A:$O,10,FALSE)=0,"",VLOOKUP($A139,'Annex 2 EHV charges'!$A:$O,10,FALSE)),"")</f>
        <v>2.23</v>
      </c>
      <c r="H139" s="119">
        <f>IFERROR(IF(VLOOKUP($A139,'Annex 2 EHV charges'!$A:$O,11,FALSE)=0,"",VLOOKUP($A139,'Annex 2 EHV charges'!$A:$O,11,FALSE)),"")</f>
        <v>2.23</v>
      </c>
    </row>
    <row r="141" spans="1:8" ht="28.5" customHeight="1" x14ac:dyDescent="0.2">
      <c r="A141" s="264" t="s">
        <v>1645</v>
      </c>
      <c r="B141" s="264"/>
      <c r="C141" s="264"/>
      <c r="D141" s="264"/>
      <c r="E141" s="264"/>
      <c r="F141" s="264"/>
      <c r="G141" s="264"/>
      <c r="H141" s="264"/>
    </row>
  </sheetData>
  <mergeCells count="3">
    <mergeCell ref="A2:H2"/>
    <mergeCell ref="A1:H1"/>
    <mergeCell ref="A141:H141"/>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 xml:space="preserve">&amp;L&amp;"Trebuchet MS,Regular"&amp;8NORTHERN POWERGRID (YORKSHIRE) PLC&amp;C&amp;"Arial,Regular"&amp;8Page &amp;P+36 of 54&amp;R&amp;"Arial,Regular"&amp;8DECEMBER 2015 - FINAL V2.0 </oddFooter>
    <firstHeader>&amp;L&amp;"Arial,Bold"
Annex 2a&amp;"Arial,Regular" - Schedule of Import Charges for use of the Distribution System by Designated EHV Properties (including LDNOs with Designated EHV Properties/end-users)</firstHeader>
    <firstFooter xml:space="preserve">&amp;L&amp;"Trebuchet MS,Regular"&amp;8NORTHERN POWERGRID (YORKSHIRE) PLC&amp;C&amp;"Arial,Regular"&amp;8Page &amp;P+36 of 54&amp;R&amp;"Arial,Regular"&amp;8DECEMBER 2015 - FINAL V2.0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76"/>
  <sheetViews>
    <sheetView zoomScaleNormal="100" zoomScaleSheetLayoutView="100" workbookViewId="0">
      <selection activeCell="A2" sqref="A2:H2"/>
    </sheetView>
  </sheetViews>
  <sheetFormatPr defaultRowHeight="12.75" x14ac:dyDescent="0.2"/>
  <cols>
    <col min="1" max="1" width="14.7109375" style="67" customWidth="1"/>
    <col min="2" max="2" width="8.7109375" style="67" customWidth="1"/>
    <col min="3" max="3" width="15.7109375" style="73" bestFit="1" customWidth="1"/>
    <col min="4" max="4" width="50.7109375" style="73" customWidth="1"/>
    <col min="5" max="5" width="14.7109375" style="74" customWidth="1"/>
    <col min="6" max="7" width="14.7109375" style="75" customWidth="1"/>
    <col min="8" max="8" width="14.7109375" style="67" customWidth="1"/>
    <col min="9" max="9" width="15.5703125" style="67" customWidth="1"/>
    <col min="10" max="16384" width="9.140625" style="67"/>
  </cols>
  <sheetData>
    <row r="1" spans="1:15" x14ac:dyDescent="0.2">
      <c r="A1" s="257" t="s">
        <v>556</v>
      </c>
      <c r="B1" s="257"/>
      <c r="C1" s="257"/>
      <c r="D1" s="257"/>
      <c r="E1" s="257"/>
      <c r="F1" s="257"/>
      <c r="G1" s="257"/>
      <c r="H1" s="257"/>
    </row>
    <row r="2" spans="1:15" s="68" customFormat="1" ht="18" x14ac:dyDescent="0.2">
      <c r="A2" s="261" t="str">
        <f>Overview!B4&amp; " - Effective from "&amp;Overview!D4&amp;" - "&amp;Overview!E4&amp;" EDCM export charges"</f>
        <v>Northern Powergrid (Yorkshire) plc - Effective from 1 April 2017 - Final EDCM export charges</v>
      </c>
      <c r="B2" s="262"/>
      <c r="C2" s="262"/>
      <c r="D2" s="262"/>
      <c r="E2" s="262"/>
      <c r="F2" s="262"/>
      <c r="G2" s="262"/>
      <c r="H2" s="263"/>
    </row>
    <row r="3" spans="1:15" s="99" customFormat="1" ht="18" x14ac:dyDescent="0.2">
      <c r="A3" s="106"/>
      <c r="B3" s="106"/>
      <c r="C3" s="106"/>
      <c r="D3" s="107"/>
      <c r="E3" s="108"/>
      <c r="F3" s="108"/>
      <c r="G3" s="109"/>
      <c r="H3" s="109"/>
      <c r="I3" s="96"/>
      <c r="J3" s="96"/>
      <c r="K3" s="96"/>
      <c r="L3" s="96"/>
      <c r="M3" s="96"/>
      <c r="N3" s="96"/>
      <c r="O3" s="96"/>
    </row>
    <row r="4" spans="1:15" ht="63.75" x14ac:dyDescent="0.2">
      <c r="A4" s="69" t="s">
        <v>527</v>
      </c>
      <c r="B4" s="70" t="s">
        <v>491</v>
      </c>
      <c r="C4" s="69" t="s">
        <v>493</v>
      </c>
      <c r="D4" s="71" t="s">
        <v>202</v>
      </c>
      <c r="E4" s="71" t="str">
        <f>'Annex 2 EHV charges'!L9</f>
        <v>Export
Super Red
unit charge
(p/kWh)</v>
      </c>
      <c r="F4" s="71" t="str">
        <f>'Annex 2 EHV charges'!M9</f>
        <v>Export
fixed charge
(p/day)</v>
      </c>
      <c r="G4" s="71" t="str">
        <f>'Annex 2 EHV charges'!N9</f>
        <v>Export
capacity charge
(p/kVA/day)</v>
      </c>
      <c r="H4" s="71" t="str">
        <f>'Annex 2 EHV charges'!O9</f>
        <v>Export
exceeded capacity charge
(p/kVA/day)</v>
      </c>
    </row>
    <row r="5" spans="1:15" x14ac:dyDescent="0.2">
      <c r="A5" s="189">
        <f t="array" ref="A5">IFERROR(INDEX('Annex 2 EHV charges'!$D$10:$D$144, MATCH(0, IF(('Annex 2 EHV charges'!$D$10:$D$144=""),1, COUNTIF(A$4:$A4, 'Annex 2 EHV charges'!$D$10:$D$144)), 0)),"")</f>
        <v>90</v>
      </c>
      <c r="B5" s="190">
        <f>IF($A5="","",VLOOKUP($A5,'Annex 2 EHV charges'!$D:$O,2,0))</f>
        <v>90</v>
      </c>
      <c r="C5" s="191" t="str">
        <f>IF($A5="","",VLOOKUP($A5,'Annex 2 EHV charges'!$D:$O,3,0))</f>
        <v>2394000039650</v>
      </c>
      <c r="D5" s="190" t="str">
        <f>IF($A5="","",VLOOKUP($A5,'Annex 2 EHV charges'!$D:$O,4,0))</f>
        <v>EHV Site Specific (LLFC 753 &amp; 90)</v>
      </c>
      <c r="E5" s="203" t="str">
        <f>IFERROR(IF(VLOOKUP($A5,'Annex 2 EHV charges'!$D:$O,9,FALSE)=0,"",VLOOKUP($A5,'Annex 2 EHV charges'!$D:$O,9,FALSE)),"")</f>
        <v/>
      </c>
      <c r="F5" s="115">
        <f>IFERROR(IF(VLOOKUP($A5,'Annex 2 EHV charges'!$D:$O,10,FALSE)=0,"",VLOOKUP($A5,'Annex 2 EHV charges'!$D:$O,10,FALSE)),"")</f>
        <v>68.58</v>
      </c>
      <c r="G5" s="116">
        <f>IFERROR(IF(VLOOKUP($A5,'Annex 2 EHV charges'!$D:$O,11,FALSE)=0,"",VLOOKUP($A5,'Annex 2 EHV charges'!$D:$O,11,FALSE)),"")</f>
        <v>0.05</v>
      </c>
      <c r="H5" s="116">
        <f>IFERROR(IF(VLOOKUP($A5,'Annex 2 EHV charges'!$D:$O,12,FALSE)=0,"",VLOOKUP($A5,'Annex 2 EHV charges'!$D:$O,12,FALSE)),"")</f>
        <v>0.05</v>
      </c>
    </row>
    <row r="6" spans="1:15" ht="25.5" x14ac:dyDescent="0.2">
      <c r="A6" s="189">
        <f t="array" ref="A6">IFERROR(INDEX('Annex 2 EHV charges'!$D$10:$D$144, MATCH(0, IF(('Annex 2 EHV charges'!$D$10:$D$144=""),1, COUNTIF(A$4:$A5, 'Annex 2 EHV charges'!$D$10:$D$144)), 0)),"")</f>
        <v>82</v>
      </c>
      <c r="B6" s="190">
        <f>IF($A6="","",VLOOKUP($A6,'Annex 2 EHV charges'!$D:$O,2,0))</f>
        <v>82</v>
      </c>
      <c r="C6" s="191" t="str">
        <f>IF($A6="","",VLOOKUP($A6,'Annex 2 EHV charges'!$D:$O,3,0))</f>
        <v>2394000039660
2394000110620</v>
      </c>
      <c r="D6" s="190" t="str">
        <f>IF($A6="","",VLOOKUP($A6,'Annex 2 EHV charges'!$D:$O,4,0))</f>
        <v>EHV Site Specific (LLFC 754 &amp; 82)</v>
      </c>
      <c r="E6" s="203" t="str">
        <f>IFERROR(IF(VLOOKUP($A6,'Annex 2 EHV charges'!$D:$O,9,FALSE)=0,"",VLOOKUP($A6,'Annex 2 EHV charges'!$D:$O,9,FALSE)),"")</f>
        <v/>
      </c>
      <c r="F6" s="115">
        <f>IFERROR(IF(VLOOKUP($A6,'Annex 2 EHV charges'!$D:$O,10,FALSE)=0,"",VLOOKUP($A6,'Annex 2 EHV charges'!$D:$O,10,FALSE)),"")</f>
        <v>221.03</v>
      </c>
      <c r="G6" s="116">
        <f>IFERROR(IF(VLOOKUP($A6,'Annex 2 EHV charges'!$D:$O,11,FALSE)=0,"",VLOOKUP($A6,'Annex 2 EHV charges'!$D:$O,11,FALSE)),"")</f>
        <v>0.05</v>
      </c>
      <c r="H6" s="116">
        <f>IFERROR(IF(VLOOKUP($A6,'Annex 2 EHV charges'!$D:$O,12,FALSE)=0,"",VLOOKUP($A6,'Annex 2 EHV charges'!$D:$O,12,FALSE)),"")</f>
        <v>0.05</v>
      </c>
    </row>
    <row r="7" spans="1:15" x14ac:dyDescent="0.2">
      <c r="A7" s="189">
        <f t="array" ref="A7">IFERROR(INDEX('Annex 2 EHV charges'!$D$10:$D$144, MATCH(0, IF(('Annex 2 EHV charges'!$D$10:$D$144=""),1, COUNTIF(A$4:$A6, 'Annex 2 EHV charges'!$D$10:$D$144)), 0)),"")</f>
        <v>76</v>
      </c>
      <c r="B7" s="190">
        <f>IF($A7="","",VLOOKUP($A7,'Annex 2 EHV charges'!$D:$O,2,0))</f>
        <v>76</v>
      </c>
      <c r="C7" s="191" t="str">
        <f>IF($A7="","",VLOOKUP($A7,'Annex 2 EHV charges'!$D:$O,3,0))</f>
        <v>2394000039641</v>
      </c>
      <c r="D7" s="190" t="str">
        <f>IF($A7="","",VLOOKUP($A7,'Annex 2 EHV charges'!$D:$O,4,0))</f>
        <v>EHV Site Specific (LLFC 755 &amp; 76)</v>
      </c>
      <c r="E7" s="203" t="str">
        <f>IFERROR(IF(VLOOKUP($A7,'Annex 2 EHV charges'!$D:$O,9,FALSE)=0,"",VLOOKUP($A7,'Annex 2 EHV charges'!$D:$O,9,FALSE)),"")</f>
        <v/>
      </c>
      <c r="F7" s="115">
        <f>IFERROR(IF(VLOOKUP($A7,'Annex 2 EHV charges'!$D:$O,10,FALSE)=0,"",VLOOKUP($A7,'Annex 2 EHV charges'!$D:$O,10,FALSE)),"")</f>
        <v>190.14</v>
      </c>
      <c r="G7" s="116">
        <f>IFERROR(IF(VLOOKUP($A7,'Annex 2 EHV charges'!$D:$O,11,FALSE)=0,"",VLOOKUP($A7,'Annex 2 EHV charges'!$D:$O,11,FALSE)),"")</f>
        <v>0.05</v>
      </c>
      <c r="H7" s="116">
        <f>IFERROR(IF(VLOOKUP($A7,'Annex 2 EHV charges'!$D:$O,12,FALSE)=0,"",VLOOKUP($A7,'Annex 2 EHV charges'!$D:$O,12,FALSE)),"")</f>
        <v>0.05</v>
      </c>
    </row>
    <row r="8" spans="1:15" x14ac:dyDescent="0.2">
      <c r="A8" s="189">
        <f t="array" ref="A8">IFERROR(INDEX('Annex 2 EHV charges'!$D$10:$D$144, MATCH(0, IF(('Annex 2 EHV charges'!$D$10:$D$144=""),1, COUNTIF(A$4:$A7, 'Annex 2 EHV charges'!$D$10:$D$144)), 0)),"")</f>
        <v>75</v>
      </c>
      <c r="B8" s="190">
        <f>IF($A8="","",VLOOKUP($A8,'Annex 2 EHV charges'!$D:$O,2,0))</f>
        <v>75</v>
      </c>
      <c r="C8" s="191" t="str">
        <f>IF($A8="","",VLOOKUP($A8,'Annex 2 EHV charges'!$D:$O,3,0))</f>
        <v>2394000039679</v>
      </c>
      <c r="D8" s="190" t="str">
        <f>IF($A8="","",VLOOKUP($A8,'Annex 2 EHV charges'!$D:$O,4,0))</f>
        <v>EHV Site Specific (LLFC 756 &amp; 75)</v>
      </c>
      <c r="E8" s="203" t="str">
        <f>IFERROR(IF(VLOOKUP($A8,'Annex 2 EHV charges'!$D:$O,9,FALSE)=0,"",VLOOKUP($A8,'Annex 2 EHV charges'!$D:$O,9,FALSE)),"")</f>
        <v/>
      </c>
      <c r="F8" s="115">
        <f>IFERROR(IF(VLOOKUP($A8,'Annex 2 EHV charges'!$D:$O,10,FALSE)=0,"",VLOOKUP($A8,'Annex 2 EHV charges'!$D:$O,10,FALSE)),"")</f>
        <v>291.83999999999997</v>
      </c>
      <c r="G8" s="116">
        <f>IFERROR(IF(VLOOKUP($A8,'Annex 2 EHV charges'!$D:$O,11,FALSE)=0,"",VLOOKUP($A8,'Annex 2 EHV charges'!$D:$O,11,FALSE)),"")</f>
        <v>0.05</v>
      </c>
      <c r="H8" s="116">
        <f>IFERROR(IF(VLOOKUP($A8,'Annex 2 EHV charges'!$D:$O,12,FALSE)=0,"",VLOOKUP($A8,'Annex 2 EHV charges'!$D:$O,12,FALSE)),"")</f>
        <v>0.05</v>
      </c>
    </row>
    <row r="9" spans="1:15" x14ac:dyDescent="0.2">
      <c r="A9" s="189">
        <f t="array" ref="A9">IFERROR(INDEX('Annex 2 EHV charges'!$D$10:$D$144, MATCH(0, IF(('Annex 2 EHV charges'!$D$10:$D$144=""),1, COUNTIF(A$4:$A8, 'Annex 2 EHV charges'!$D$10:$D$144)), 0)),"")</f>
        <v>95</v>
      </c>
      <c r="B9" s="190">
        <f>IF($A9="","",VLOOKUP($A9,'Annex 2 EHV charges'!$D:$O,2,0))</f>
        <v>95</v>
      </c>
      <c r="C9" s="191" t="str">
        <f>IF($A9="","",VLOOKUP($A9,'Annex 2 EHV charges'!$D:$O,3,0))</f>
        <v>2394000060226</v>
      </c>
      <c r="D9" s="190" t="str">
        <f>IF($A9="","",VLOOKUP($A9,'Annex 2 EHV charges'!$D:$O,4,0))</f>
        <v>EHV Site Specific (LLFC 757 &amp; 95)</v>
      </c>
      <c r="E9" s="203">
        <f>IFERROR(IF(VLOOKUP($A9,'Annex 2 EHV charges'!$D:$O,9,FALSE)=0,"",VLOOKUP($A9,'Annex 2 EHV charges'!$D:$O,9,FALSE)),"")</f>
        <v>-1.4999999999999999E-2</v>
      </c>
      <c r="F9" s="115">
        <f>IFERROR(IF(VLOOKUP($A9,'Annex 2 EHV charges'!$D:$O,10,FALSE)=0,"",VLOOKUP($A9,'Annex 2 EHV charges'!$D:$O,10,FALSE)),"")</f>
        <v>1269.99</v>
      </c>
      <c r="G9" s="116">
        <f>IFERROR(IF(VLOOKUP($A9,'Annex 2 EHV charges'!$D:$O,11,FALSE)=0,"",VLOOKUP($A9,'Annex 2 EHV charges'!$D:$O,11,FALSE)),"")</f>
        <v>0.05</v>
      </c>
      <c r="H9" s="116">
        <f>IFERROR(IF(VLOOKUP($A9,'Annex 2 EHV charges'!$D:$O,12,FALSE)=0,"",VLOOKUP($A9,'Annex 2 EHV charges'!$D:$O,12,FALSE)),"")</f>
        <v>0.05</v>
      </c>
    </row>
    <row r="10" spans="1:15" ht="25.5" x14ac:dyDescent="0.2">
      <c r="A10" s="189">
        <f t="array" ref="A10">IFERROR(INDEX('Annex 2 EHV charges'!$D$10:$D$144, MATCH(0, IF(('Annex 2 EHV charges'!$D$10:$D$144=""),1, COUNTIF(A$4:$A9, 'Annex 2 EHV charges'!$D$10:$D$144)), 0)),"")</f>
        <v>60</v>
      </c>
      <c r="B10" s="190">
        <f>IF($A10="","",VLOOKUP($A10,'Annex 2 EHV charges'!$D:$O,2,0))</f>
        <v>60</v>
      </c>
      <c r="C10" s="191" t="str">
        <f>IF($A10="","",VLOOKUP($A10,'Annex 2 EHV charges'!$D:$O,3,0))</f>
        <v>2300000233736
2300000880975</v>
      </c>
      <c r="D10" s="190" t="str">
        <f>IF($A10="","",VLOOKUP($A10,'Annex 2 EHV charges'!$D:$O,4,0))</f>
        <v>EHV Site Specific - Generation Exempt (LLFC 760 &amp; 60)</v>
      </c>
      <c r="E10" s="203" t="str">
        <f>IFERROR(IF(VLOOKUP($A10,'Annex 2 EHV charges'!$D:$O,9,FALSE)=0,"",VLOOKUP($A10,'Annex 2 EHV charges'!$D:$O,9,FALSE)),"")</f>
        <v/>
      </c>
      <c r="F10" s="115" t="str">
        <f>IFERROR(IF(VLOOKUP($A10,'Annex 2 EHV charges'!$D:$O,10,FALSE)=0,"",VLOOKUP($A10,'Annex 2 EHV charges'!$D:$O,10,FALSE)),"")</f>
        <v/>
      </c>
      <c r="G10" s="116" t="str">
        <f>IFERROR(IF(VLOOKUP($A10,'Annex 2 EHV charges'!$D:$O,11,FALSE)=0,"",VLOOKUP($A10,'Annex 2 EHV charges'!$D:$O,11,FALSE)),"")</f>
        <v/>
      </c>
      <c r="H10" s="116" t="str">
        <f>IFERROR(IF(VLOOKUP($A10,'Annex 2 EHV charges'!$D:$O,12,FALSE)=0,"",VLOOKUP($A10,'Annex 2 EHV charges'!$D:$O,12,FALSE)),"")</f>
        <v/>
      </c>
    </row>
    <row r="11" spans="1:15" x14ac:dyDescent="0.2">
      <c r="A11" s="189">
        <f t="array" ref="A11">IFERROR(INDEX('Annex 2 EHV charges'!$D$10:$D$144, MATCH(0, IF(('Annex 2 EHV charges'!$D$10:$D$144=""),1, COUNTIF(A$4:$A10, 'Annex 2 EHV charges'!$D$10:$D$144)), 0)),"")</f>
        <v>62</v>
      </c>
      <c r="B11" s="190">
        <f>IF($A11="","",VLOOKUP($A11,'Annex 2 EHV charges'!$D:$O,2,0))</f>
        <v>62</v>
      </c>
      <c r="C11" s="191" t="str">
        <f>IF($A11="","",VLOOKUP($A11,'Annex 2 EHV charges'!$D:$O,3,0))</f>
        <v>2300000457410</v>
      </c>
      <c r="D11" s="190" t="str">
        <f>IF($A11="","",VLOOKUP($A11,'Annex 2 EHV charges'!$D:$O,4,0))</f>
        <v>EHV Site Specific - Generation Exempt (LLFC 762 &amp; 62)</v>
      </c>
      <c r="E11" s="203" t="str">
        <f>IFERROR(IF(VLOOKUP($A11,'Annex 2 EHV charges'!$D:$O,9,FALSE)=0,"",VLOOKUP($A11,'Annex 2 EHV charges'!$D:$O,9,FALSE)),"")</f>
        <v/>
      </c>
      <c r="F11" s="115" t="str">
        <f>IFERROR(IF(VLOOKUP($A11,'Annex 2 EHV charges'!$D:$O,10,FALSE)=0,"",VLOOKUP($A11,'Annex 2 EHV charges'!$D:$O,10,FALSE)),"")</f>
        <v/>
      </c>
      <c r="G11" s="116" t="str">
        <f>IFERROR(IF(VLOOKUP($A11,'Annex 2 EHV charges'!$D:$O,11,FALSE)=0,"",VLOOKUP($A11,'Annex 2 EHV charges'!$D:$O,11,FALSE)),"")</f>
        <v/>
      </c>
      <c r="H11" s="116" t="str">
        <f>IFERROR(IF(VLOOKUP($A11,'Annex 2 EHV charges'!$D:$O,12,FALSE)=0,"",VLOOKUP($A11,'Annex 2 EHV charges'!$D:$O,12,FALSE)),"")</f>
        <v/>
      </c>
    </row>
    <row r="12" spans="1:15" ht="25.5" x14ac:dyDescent="0.2">
      <c r="A12" s="189">
        <f t="array" ref="A12">IFERROR(INDEX('Annex 2 EHV charges'!$D$10:$D$144, MATCH(0, IF(('Annex 2 EHV charges'!$D$10:$D$144=""),1, COUNTIF(A$4:$A11, 'Annex 2 EHV charges'!$D$10:$D$144)), 0)),"")</f>
        <v>80</v>
      </c>
      <c r="B12" s="190">
        <f>IF($A12="","",VLOOKUP($A12,'Annex 2 EHV charges'!$D:$O,2,0))</f>
        <v>80</v>
      </c>
      <c r="C12" s="191" t="str">
        <f>IF($A12="","",VLOOKUP($A12,'Annex 2 EHV charges'!$D:$O,3,0))</f>
        <v>2300000948904
2300000948913</v>
      </c>
      <c r="D12" s="190" t="str">
        <f>IF($A12="","",VLOOKUP($A12,'Annex 2 EHV charges'!$D:$O,4,0))</f>
        <v>EHV Site Specific - Generation Exempt (LLFC 763 &amp; 80)</v>
      </c>
      <c r="E12" s="203" t="str">
        <f>IFERROR(IF(VLOOKUP($A12,'Annex 2 EHV charges'!$D:$O,9,FALSE)=0,"",VLOOKUP($A12,'Annex 2 EHV charges'!$D:$O,9,FALSE)),"")</f>
        <v/>
      </c>
      <c r="F12" s="115" t="str">
        <f>IFERROR(IF(VLOOKUP($A12,'Annex 2 EHV charges'!$D:$O,10,FALSE)=0,"",VLOOKUP($A12,'Annex 2 EHV charges'!$D:$O,10,FALSE)),"")</f>
        <v/>
      </c>
      <c r="G12" s="116" t="str">
        <f>IFERROR(IF(VLOOKUP($A12,'Annex 2 EHV charges'!$D:$O,11,FALSE)=0,"",VLOOKUP($A12,'Annex 2 EHV charges'!$D:$O,11,FALSE)),"")</f>
        <v/>
      </c>
      <c r="H12" s="116" t="str">
        <f>IFERROR(IF(VLOOKUP($A12,'Annex 2 EHV charges'!$D:$O,12,FALSE)=0,"",VLOOKUP($A12,'Annex 2 EHV charges'!$D:$O,12,FALSE)),"")</f>
        <v/>
      </c>
    </row>
    <row r="13" spans="1:15" ht="25.5" x14ac:dyDescent="0.2">
      <c r="A13" s="189">
        <f t="array" ref="A13">IFERROR(INDEX('Annex 2 EHV charges'!$D$10:$D$144, MATCH(0, IF(('Annex 2 EHV charges'!$D$10:$D$144=""),1, COUNTIF(A$4:$A12, 'Annex 2 EHV charges'!$D$10:$D$144)), 0)),"")</f>
        <v>66</v>
      </c>
      <c r="B13" s="190">
        <f>IF($A13="","",VLOOKUP($A13,'Annex 2 EHV charges'!$D:$O,2,0))</f>
        <v>66</v>
      </c>
      <c r="C13" s="191" t="str">
        <f>IF($A13="","",VLOOKUP($A13,'Annex 2 EHV charges'!$D:$O,3,0))</f>
        <v>2300000233912
2300000996990</v>
      </c>
      <c r="D13" s="190" t="str">
        <f>IF($A13="","",VLOOKUP($A13,'Annex 2 EHV charges'!$D:$O,4,0))</f>
        <v>EHV Site Specific - Generation Exempt (LLFC 766 &amp; 66)</v>
      </c>
      <c r="E13" s="203" t="str">
        <f>IFERROR(IF(VLOOKUP($A13,'Annex 2 EHV charges'!$D:$O,9,FALSE)=0,"",VLOOKUP($A13,'Annex 2 EHV charges'!$D:$O,9,FALSE)),"")</f>
        <v/>
      </c>
      <c r="F13" s="115" t="str">
        <f>IFERROR(IF(VLOOKUP($A13,'Annex 2 EHV charges'!$D:$O,10,FALSE)=0,"",VLOOKUP($A13,'Annex 2 EHV charges'!$D:$O,10,FALSE)),"")</f>
        <v/>
      </c>
      <c r="G13" s="116" t="str">
        <f>IFERROR(IF(VLOOKUP($A13,'Annex 2 EHV charges'!$D:$O,11,FALSE)=0,"",VLOOKUP($A13,'Annex 2 EHV charges'!$D:$O,11,FALSE)),"")</f>
        <v/>
      </c>
      <c r="H13" s="116" t="str">
        <f>IFERROR(IF(VLOOKUP($A13,'Annex 2 EHV charges'!$D:$O,12,FALSE)=0,"",VLOOKUP($A13,'Annex 2 EHV charges'!$D:$O,12,FALSE)),"")</f>
        <v/>
      </c>
    </row>
    <row r="14" spans="1:15" x14ac:dyDescent="0.2">
      <c r="A14" s="189">
        <f t="array" ref="A14">IFERROR(INDEX('Annex 2 EHV charges'!$D$10:$D$144, MATCH(0, IF(('Annex 2 EHV charges'!$D$10:$D$144=""),1, COUNTIF(A$4:$A13, 'Annex 2 EHV charges'!$D$10:$D$144)), 0)),"")</f>
        <v>67</v>
      </c>
      <c r="B14" s="190">
        <f>IF($A14="","",VLOOKUP($A14,'Annex 2 EHV charges'!$D:$O,2,0))</f>
        <v>67</v>
      </c>
      <c r="C14" s="191" t="str">
        <f>IF($A14="","",VLOOKUP($A14,'Annex 2 EHV charges'!$D:$O,3,0))</f>
        <v>MSID_7021</v>
      </c>
      <c r="D14" s="190" t="str">
        <f>IF($A14="","",VLOOKUP($A14,'Annex 2 EHV charges'!$D:$O,4,0))</f>
        <v>EHV Site Specific - Generation Exempt (LLFC 767 &amp; 67)</v>
      </c>
      <c r="E14" s="203" t="str">
        <f>IFERROR(IF(VLOOKUP($A14,'Annex 2 EHV charges'!$D:$O,9,FALSE)=0,"",VLOOKUP($A14,'Annex 2 EHV charges'!$D:$O,9,FALSE)),"")</f>
        <v/>
      </c>
      <c r="F14" s="115" t="str">
        <f>IFERROR(IF(VLOOKUP($A14,'Annex 2 EHV charges'!$D:$O,10,FALSE)=0,"",VLOOKUP($A14,'Annex 2 EHV charges'!$D:$O,10,FALSE)),"")</f>
        <v/>
      </c>
      <c r="G14" s="116" t="str">
        <f>IFERROR(IF(VLOOKUP($A14,'Annex 2 EHV charges'!$D:$O,11,FALSE)=0,"",VLOOKUP($A14,'Annex 2 EHV charges'!$D:$O,11,FALSE)),"")</f>
        <v/>
      </c>
      <c r="H14" s="116" t="str">
        <f>IFERROR(IF(VLOOKUP($A14,'Annex 2 EHV charges'!$D:$O,12,FALSE)=0,"",VLOOKUP($A14,'Annex 2 EHV charges'!$D:$O,12,FALSE)),"")</f>
        <v/>
      </c>
    </row>
    <row r="15" spans="1:15" x14ac:dyDescent="0.2">
      <c r="A15" s="189">
        <f t="array" ref="A15">IFERROR(INDEX('Annex 2 EHV charges'!$D$10:$D$144, MATCH(0, IF(('Annex 2 EHV charges'!$D$10:$D$144=""),1, COUNTIF(A$4:$A14, 'Annex 2 EHV charges'!$D$10:$D$144)), 0)),"")</f>
        <v>92</v>
      </c>
      <c r="B15" s="190">
        <f>IF($A15="","",VLOOKUP($A15,'Annex 2 EHV charges'!$D:$O,2,0))</f>
        <v>92</v>
      </c>
      <c r="C15" s="191" t="str">
        <f>IF($A15="","",VLOOKUP($A15,'Annex 2 EHV charges'!$D:$O,3,0))</f>
        <v>2394000019176</v>
      </c>
      <c r="D15" s="190" t="str">
        <f>IF($A15="","",VLOOKUP($A15,'Annex 2 EHV charges'!$D:$O,4,0))</f>
        <v>EHV Site Specific (LLFC 771 &amp; 92)</v>
      </c>
      <c r="E15" s="203" t="str">
        <f>IFERROR(IF(VLOOKUP($A15,'Annex 2 EHV charges'!$D:$O,9,FALSE)=0,"",VLOOKUP($A15,'Annex 2 EHV charges'!$D:$O,9,FALSE)),"")</f>
        <v/>
      </c>
      <c r="F15" s="115">
        <f>IFERROR(IF(VLOOKUP($A15,'Annex 2 EHV charges'!$D:$O,10,FALSE)=0,"",VLOOKUP($A15,'Annex 2 EHV charges'!$D:$O,10,FALSE)),"")</f>
        <v>3378.77</v>
      </c>
      <c r="G15" s="116">
        <f>IFERROR(IF(VLOOKUP($A15,'Annex 2 EHV charges'!$D:$O,11,FALSE)=0,"",VLOOKUP($A15,'Annex 2 EHV charges'!$D:$O,11,FALSE)),"")</f>
        <v>0.05</v>
      </c>
      <c r="H15" s="116">
        <f>IFERROR(IF(VLOOKUP($A15,'Annex 2 EHV charges'!$D:$O,12,FALSE)=0,"",VLOOKUP($A15,'Annex 2 EHV charges'!$D:$O,12,FALSE)),"")</f>
        <v>0.05</v>
      </c>
    </row>
    <row r="16" spans="1:15" x14ac:dyDescent="0.2">
      <c r="A16" s="189">
        <f t="array" ref="A16">IFERROR(INDEX('Annex 2 EHV charges'!$D$10:$D$144, MATCH(0, IF(('Annex 2 EHV charges'!$D$10:$D$144=""),1, COUNTIF(A$4:$A15, 'Annex 2 EHV charges'!$D$10:$D$144)), 0)),"")</f>
        <v>65</v>
      </c>
      <c r="B16" s="190">
        <f>IF($A16="","",VLOOKUP($A16,'Annex 2 EHV charges'!$D:$O,2,0))</f>
        <v>65</v>
      </c>
      <c r="C16" s="191" t="str">
        <f>IF($A16="","",VLOOKUP($A16,'Annex 2 EHV charges'!$D:$O,3,0))</f>
        <v>2394000117991</v>
      </c>
      <c r="D16" s="190" t="str">
        <f>IF($A16="","",VLOOKUP($A16,'Annex 2 EHV charges'!$D:$O,4,0))</f>
        <v>EHV Site Specific (LLFC 773 &amp; 65)</v>
      </c>
      <c r="E16" s="203" t="str">
        <f>IFERROR(IF(VLOOKUP($A16,'Annex 2 EHV charges'!$D:$O,9,FALSE)=0,"",VLOOKUP($A16,'Annex 2 EHV charges'!$D:$O,9,FALSE)),"")</f>
        <v/>
      </c>
      <c r="F16" s="115">
        <f>IFERROR(IF(VLOOKUP($A16,'Annex 2 EHV charges'!$D:$O,10,FALSE)=0,"",VLOOKUP($A16,'Annex 2 EHV charges'!$D:$O,10,FALSE)),"")</f>
        <v>3931.39</v>
      </c>
      <c r="G16" s="116">
        <f>IFERROR(IF(VLOOKUP($A16,'Annex 2 EHV charges'!$D:$O,11,FALSE)=0,"",VLOOKUP($A16,'Annex 2 EHV charges'!$D:$O,11,FALSE)),"")</f>
        <v>0.05</v>
      </c>
      <c r="H16" s="116">
        <f>IFERROR(IF(VLOOKUP($A16,'Annex 2 EHV charges'!$D:$O,12,FALSE)=0,"",VLOOKUP($A16,'Annex 2 EHV charges'!$D:$O,12,FALSE)),"")</f>
        <v>0.05</v>
      </c>
    </row>
    <row r="17" spans="1:8" ht="25.5" x14ac:dyDescent="0.2">
      <c r="A17" s="189">
        <f t="array" ref="A17">IFERROR(INDEX('Annex 2 EHV charges'!$D$10:$D$144, MATCH(0, IF(('Annex 2 EHV charges'!$D$10:$D$144=""),1, COUNTIF(A$4:$A16, 'Annex 2 EHV charges'!$D$10:$D$144)), 0)),"")</f>
        <v>74</v>
      </c>
      <c r="B17" s="190">
        <f>IF($A17="","",VLOOKUP($A17,'Annex 2 EHV charges'!$D:$O,2,0))</f>
        <v>74</v>
      </c>
      <c r="C17" s="191" t="str">
        <f>IF($A17="","",VLOOKUP($A17,'Annex 2 EHV charges'!$D:$O,3,0))</f>
        <v>2394000002925
2394100008408</v>
      </c>
      <c r="D17" s="190" t="str">
        <f>IF($A17="","",VLOOKUP($A17,'Annex 2 EHV charges'!$D:$O,4,0))</f>
        <v>EHV Site Specific - Generation Exempt (LLFC 774 &amp; 74)</v>
      </c>
      <c r="E17" s="203" t="str">
        <f>IFERROR(IF(VLOOKUP($A17,'Annex 2 EHV charges'!$D:$O,9,FALSE)=0,"",VLOOKUP($A17,'Annex 2 EHV charges'!$D:$O,9,FALSE)),"")</f>
        <v/>
      </c>
      <c r="F17" s="115" t="str">
        <f>IFERROR(IF(VLOOKUP($A17,'Annex 2 EHV charges'!$D:$O,10,FALSE)=0,"",VLOOKUP($A17,'Annex 2 EHV charges'!$D:$O,10,FALSE)),"")</f>
        <v/>
      </c>
      <c r="G17" s="116" t="str">
        <f>IFERROR(IF(VLOOKUP($A17,'Annex 2 EHV charges'!$D:$O,11,FALSE)=0,"",VLOOKUP($A17,'Annex 2 EHV charges'!$D:$O,11,FALSE)),"")</f>
        <v/>
      </c>
      <c r="H17" s="116" t="str">
        <f>IFERROR(IF(VLOOKUP($A17,'Annex 2 EHV charges'!$D:$O,12,FALSE)=0,"",VLOOKUP($A17,'Annex 2 EHV charges'!$D:$O,12,FALSE)),"")</f>
        <v/>
      </c>
    </row>
    <row r="18" spans="1:8" x14ac:dyDescent="0.2">
      <c r="A18" s="189">
        <f t="array" ref="A18">IFERROR(INDEX('Annex 2 EHV charges'!$D$10:$D$144, MATCH(0, IF(('Annex 2 EHV charges'!$D$10:$D$144=""),1, COUNTIF(A$4:$A17, 'Annex 2 EHV charges'!$D$10:$D$144)), 0)),"")</f>
        <v>87</v>
      </c>
      <c r="B18" s="190">
        <f>IF($A18="","",VLOOKUP($A18,'Annex 2 EHV charges'!$D:$O,2,0))</f>
        <v>87</v>
      </c>
      <c r="C18" s="191" t="str">
        <f>IF($A18="","",VLOOKUP($A18,'Annex 2 EHV charges'!$D:$O,3,0))</f>
        <v>2394000024440</v>
      </c>
      <c r="D18" s="190" t="str">
        <f>IF($A18="","",VLOOKUP($A18,'Annex 2 EHV charges'!$D:$O,4,0))</f>
        <v>EHV Site Specific (LLFC 775 &amp; 87)</v>
      </c>
      <c r="E18" s="203">
        <f>IFERROR(IF(VLOOKUP($A18,'Annex 2 EHV charges'!$D:$O,9,FALSE)=0,"",VLOOKUP($A18,'Annex 2 EHV charges'!$D:$O,9,FALSE)),"")</f>
        <v>-0.26200000000000001</v>
      </c>
      <c r="F18" s="115">
        <f>IFERROR(IF(VLOOKUP($A18,'Annex 2 EHV charges'!$D:$O,10,FALSE)=0,"",VLOOKUP($A18,'Annex 2 EHV charges'!$D:$O,10,FALSE)),"")</f>
        <v>770.02</v>
      </c>
      <c r="G18" s="116">
        <f>IFERROR(IF(VLOOKUP($A18,'Annex 2 EHV charges'!$D:$O,11,FALSE)=0,"",VLOOKUP($A18,'Annex 2 EHV charges'!$D:$O,11,FALSE)),"")</f>
        <v>0.05</v>
      </c>
      <c r="H18" s="116">
        <f>IFERROR(IF(VLOOKUP($A18,'Annex 2 EHV charges'!$D:$O,12,FALSE)=0,"",VLOOKUP($A18,'Annex 2 EHV charges'!$D:$O,12,FALSE)),"")</f>
        <v>0.05</v>
      </c>
    </row>
    <row r="19" spans="1:8" x14ac:dyDescent="0.2">
      <c r="A19" s="189">
        <f t="array" ref="A19">IFERROR(INDEX('Annex 2 EHV charges'!$D$10:$D$144, MATCH(0, IF(('Annex 2 EHV charges'!$D$10:$D$144=""),1, COUNTIF(A$4:$A18, 'Annex 2 EHV charges'!$D$10:$D$144)), 0)),"")</f>
        <v>77</v>
      </c>
      <c r="B19" s="190">
        <f>IF($A19="","",VLOOKUP($A19,'Annex 2 EHV charges'!$D:$O,2,0))</f>
        <v>77</v>
      </c>
      <c r="C19" s="191" t="str">
        <f>IF($A19="","",VLOOKUP($A19,'Annex 2 EHV charges'!$D:$O,3,0))</f>
        <v>2300000233610</v>
      </c>
      <c r="D19" s="190" t="str">
        <f>IF($A19="","",VLOOKUP($A19,'Annex 2 EHV charges'!$D:$O,4,0))</f>
        <v>EHV Site Specific - Generation Exempt (LLFC 777 &amp; 77)</v>
      </c>
      <c r="E19" s="203" t="str">
        <f>IFERROR(IF(VLOOKUP($A19,'Annex 2 EHV charges'!$D:$O,9,FALSE)=0,"",VLOOKUP($A19,'Annex 2 EHV charges'!$D:$O,9,FALSE)),"")</f>
        <v/>
      </c>
      <c r="F19" s="115" t="str">
        <f>IFERROR(IF(VLOOKUP($A19,'Annex 2 EHV charges'!$D:$O,10,FALSE)=0,"",VLOOKUP($A19,'Annex 2 EHV charges'!$D:$O,10,FALSE)),"")</f>
        <v/>
      </c>
      <c r="G19" s="116" t="str">
        <f>IFERROR(IF(VLOOKUP($A19,'Annex 2 EHV charges'!$D:$O,11,FALSE)=0,"",VLOOKUP($A19,'Annex 2 EHV charges'!$D:$O,11,FALSE)),"")</f>
        <v/>
      </c>
      <c r="H19" s="116" t="str">
        <f>IFERROR(IF(VLOOKUP($A19,'Annex 2 EHV charges'!$D:$O,12,FALSE)=0,"",VLOOKUP($A19,'Annex 2 EHV charges'!$D:$O,12,FALSE)),"")</f>
        <v/>
      </c>
    </row>
    <row r="20" spans="1:8" ht="25.5" x14ac:dyDescent="0.2">
      <c r="A20" s="189">
        <f t="array" ref="A20">IFERROR(INDEX('Annex 2 EHV charges'!$D$10:$D$144, MATCH(0, IF(('Annex 2 EHV charges'!$D$10:$D$144=""),1, COUNTIF(A$4:$A19, 'Annex 2 EHV charges'!$D$10:$D$144)), 0)),"")</f>
        <v>78</v>
      </c>
      <c r="B20" s="190">
        <f>IF($A20="","",VLOOKUP($A20,'Annex 2 EHV charges'!$D:$O,2,0))</f>
        <v>78</v>
      </c>
      <c r="C20" s="191" t="str">
        <f>IF($A20="","",VLOOKUP($A20,'Annex 2 EHV charges'!$D:$O,3,0))</f>
        <v>2300000443825</v>
      </c>
      <c r="D20" s="190" t="str">
        <f>IF($A20="","",VLOOKUP($A20,'Annex 2 EHV charges'!$D:$O,4,0))</f>
        <v>EHV Site Specific - Generation Part Exempt (LLFC 778 &amp; 78)</v>
      </c>
      <c r="E20" s="203" t="str">
        <f>IFERROR(IF(VLOOKUP($A20,'Annex 2 EHV charges'!$D:$O,9,FALSE)=0,"",VLOOKUP($A20,'Annex 2 EHV charges'!$D:$O,9,FALSE)),"")</f>
        <v/>
      </c>
      <c r="F20" s="115">
        <f>IFERROR(IF(VLOOKUP($A20,'Annex 2 EHV charges'!$D:$O,10,FALSE)=0,"",VLOOKUP($A20,'Annex 2 EHV charges'!$D:$O,10,FALSE)),"")</f>
        <v>534.24</v>
      </c>
      <c r="G20" s="116">
        <f>IFERROR(IF(VLOOKUP($A20,'Annex 2 EHV charges'!$D:$O,11,FALSE)=0,"",VLOOKUP($A20,'Annex 2 EHV charges'!$D:$O,11,FALSE)),"")</f>
        <v>0.05</v>
      </c>
      <c r="H20" s="116">
        <f>IFERROR(IF(VLOOKUP($A20,'Annex 2 EHV charges'!$D:$O,12,FALSE)=0,"",VLOOKUP($A20,'Annex 2 EHV charges'!$D:$O,12,FALSE)),"")</f>
        <v>0.05</v>
      </c>
    </row>
    <row r="21" spans="1:8" x14ac:dyDescent="0.2">
      <c r="A21" s="189">
        <f t="array" ref="A21">IFERROR(INDEX('Annex 2 EHV charges'!$D$10:$D$144, MATCH(0, IF(('Annex 2 EHV charges'!$D$10:$D$144=""),1, COUNTIF(A$4:$A20, 'Annex 2 EHV charges'!$D$10:$D$144)), 0)),"")</f>
        <v>81</v>
      </c>
      <c r="B21" s="190">
        <f>IF($A21="","",VLOOKUP($A21,'Annex 2 EHV charges'!$D:$O,2,0))</f>
        <v>81</v>
      </c>
      <c r="C21" s="191" t="str">
        <f>IF($A21="","",VLOOKUP($A21,'Annex 2 EHV charges'!$D:$O,3,0))</f>
        <v>2300000790550</v>
      </c>
      <c r="D21" s="190" t="str">
        <f>IF($A21="","",VLOOKUP($A21,'Annex 2 EHV charges'!$D:$O,4,0))</f>
        <v>EHV Site Specific - Generation Exempt (LLFC 781 &amp; 81)</v>
      </c>
      <c r="E21" s="203" t="str">
        <f>IFERROR(IF(VLOOKUP($A21,'Annex 2 EHV charges'!$D:$O,9,FALSE)=0,"",VLOOKUP($A21,'Annex 2 EHV charges'!$D:$O,9,FALSE)),"")</f>
        <v/>
      </c>
      <c r="F21" s="115" t="str">
        <f>IFERROR(IF(VLOOKUP($A21,'Annex 2 EHV charges'!$D:$O,10,FALSE)=0,"",VLOOKUP($A21,'Annex 2 EHV charges'!$D:$O,10,FALSE)),"")</f>
        <v/>
      </c>
      <c r="G21" s="116" t="str">
        <f>IFERROR(IF(VLOOKUP($A21,'Annex 2 EHV charges'!$D:$O,11,FALSE)=0,"",VLOOKUP($A21,'Annex 2 EHV charges'!$D:$O,11,FALSE)),"")</f>
        <v/>
      </c>
      <c r="H21" s="116" t="str">
        <f>IFERROR(IF(VLOOKUP($A21,'Annex 2 EHV charges'!$D:$O,12,FALSE)=0,"",VLOOKUP($A21,'Annex 2 EHV charges'!$D:$O,12,FALSE)),"")</f>
        <v/>
      </c>
    </row>
    <row r="22" spans="1:8" ht="25.5" x14ac:dyDescent="0.2">
      <c r="A22" s="189">
        <f t="array" ref="A22">IFERROR(INDEX('Annex 2 EHV charges'!$D$10:$D$144, MATCH(0, IF(('Annex 2 EHV charges'!$D$10:$D$144=""),1, COUNTIF(A$4:$A21, 'Annex 2 EHV charges'!$D$10:$D$144)), 0)),"")</f>
        <v>83</v>
      </c>
      <c r="B22" s="190">
        <f>IF($A22="","",VLOOKUP($A22,'Annex 2 EHV charges'!$D:$O,2,0))</f>
        <v>83</v>
      </c>
      <c r="C22" s="191" t="str">
        <f>IF($A22="","",VLOOKUP($A22,'Annex 2 EHV charges'!$D:$O,3,0))</f>
        <v>2300000974408
2394000113560</v>
      </c>
      <c r="D22" s="190" t="str">
        <f>IF($A22="","",VLOOKUP($A22,'Annex 2 EHV charges'!$D:$O,4,0))</f>
        <v>EHV Site Specific - Generation Exempt (LLFC 783 &amp; 83)</v>
      </c>
      <c r="E22" s="203" t="str">
        <f>IFERROR(IF(VLOOKUP($A22,'Annex 2 EHV charges'!$D:$O,9,FALSE)=0,"",VLOOKUP($A22,'Annex 2 EHV charges'!$D:$O,9,FALSE)),"")</f>
        <v/>
      </c>
      <c r="F22" s="115" t="str">
        <f>IFERROR(IF(VLOOKUP($A22,'Annex 2 EHV charges'!$D:$O,10,FALSE)=0,"",VLOOKUP($A22,'Annex 2 EHV charges'!$D:$O,10,FALSE)),"")</f>
        <v/>
      </c>
      <c r="G22" s="116" t="str">
        <f>IFERROR(IF(VLOOKUP($A22,'Annex 2 EHV charges'!$D:$O,11,FALSE)=0,"",VLOOKUP($A22,'Annex 2 EHV charges'!$D:$O,11,FALSE)),"")</f>
        <v/>
      </c>
      <c r="H22" s="116" t="str">
        <f>IFERROR(IF(VLOOKUP($A22,'Annex 2 EHV charges'!$D:$O,12,FALSE)=0,"",VLOOKUP($A22,'Annex 2 EHV charges'!$D:$O,12,FALSE)),"")</f>
        <v/>
      </c>
    </row>
    <row r="23" spans="1:8" x14ac:dyDescent="0.2">
      <c r="A23" s="189">
        <f t="array" ref="A23">IFERROR(INDEX('Annex 2 EHV charges'!$D$10:$D$144, MATCH(0, IF(('Annex 2 EHV charges'!$D$10:$D$144=""),1, COUNTIF(A$4:$A22, 'Annex 2 EHV charges'!$D$10:$D$144)), 0)),"")</f>
        <v>84</v>
      </c>
      <c r="B23" s="190">
        <f>IF($A23="","",VLOOKUP($A23,'Annex 2 EHV charges'!$D:$O,2,0))</f>
        <v>84</v>
      </c>
      <c r="C23" s="191" t="str">
        <f>IF($A23="","",VLOOKUP($A23,'Annex 2 EHV charges'!$D:$O,3,0))</f>
        <v>2300001007256</v>
      </c>
      <c r="D23" s="190" t="str">
        <f>IF($A23="","",VLOOKUP($A23,'Annex 2 EHV charges'!$D:$O,4,0))</f>
        <v>EHV Site Specific - Generation Exempt (LLFC 784 &amp; 84)</v>
      </c>
      <c r="E23" s="203" t="str">
        <f>IFERROR(IF(VLOOKUP($A23,'Annex 2 EHV charges'!$D:$O,9,FALSE)=0,"",VLOOKUP($A23,'Annex 2 EHV charges'!$D:$O,9,FALSE)),"")</f>
        <v/>
      </c>
      <c r="F23" s="115" t="str">
        <f>IFERROR(IF(VLOOKUP($A23,'Annex 2 EHV charges'!$D:$O,10,FALSE)=0,"",VLOOKUP($A23,'Annex 2 EHV charges'!$D:$O,10,FALSE)),"")</f>
        <v/>
      </c>
      <c r="G23" s="116" t="str">
        <f>IFERROR(IF(VLOOKUP($A23,'Annex 2 EHV charges'!$D:$O,11,FALSE)=0,"",VLOOKUP($A23,'Annex 2 EHV charges'!$D:$O,11,FALSE)),"")</f>
        <v/>
      </c>
      <c r="H23" s="116" t="str">
        <f>IFERROR(IF(VLOOKUP($A23,'Annex 2 EHV charges'!$D:$O,12,FALSE)=0,"",VLOOKUP($A23,'Annex 2 EHV charges'!$D:$O,12,FALSE)),"")</f>
        <v/>
      </c>
    </row>
    <row r="24" spans="1:8" x14ac:dyDescent="0.2">
      <c r="A24" s="189">
        <f t="array" ref="A24">IFERROR(INDEX('Annex 2 EHV charges'!$D$10:$D$144, MATCH(0, IF(('Annex 2 EHV charges'!$D$10:$D$144=""),1, COUNTIF(A$4:$A23, 'Annex 2 EHV charges'!$D$10:$D$144)), 0)),"")</f>
        <v>85</v>
      </c>
      <c r="B24" s="190">
        <f>IF($A24="","",VLOOKUP($A24,'Annex 2 EHV charges'!$D:$O,2,0))</f>
        <v>85</v>
      </c>
      <c r="C24" s="191" t="str">
        <f>IF($A24="","",VLOOKUP($A24,'Annex 2 EHV charges'!$D:$O,3,0))</f>
        <v>2394000011646</v>
      </c>
      <c r="D24" s="190" t="str">
        <f>IF($A24="","",VLOOKUP($A24,'Annex 2 EHV charges'!$D:$O,4,0))</f>
        <v>EHV Site Specific - Generation Exempt (LLFC 785 &amp; 85)</v>
      </c>
      <c r="E24" s="203" t="str">
        <f>IFERROR(IF(VLOOKUP($A24,'Annex 2 EHV charges'!$D:$O,9,FALSE)=0,"",VLOOKUP($A24,'Annex 2 EHV charges'!$D:$O,9,FALSE)),"")</f>
        <v/>
      </c>
      <c r="F24" s="115" t="str">
        <f>IFERROR(IF(VLOOKUP($A24,'Annex 2 EHV charges'!$D:$O,10,FALSE)=0,"",VLOOKUP($A24,'Annex 2 EHV charges'!$D:$O,10,FALSE)),"")</f>
        <v/>
      </c>
      <c r="G24" s="116" t="str">
        <f>IFERROR(IF(VLOOKUP($A24,'Annex 2 EHV charges'!$D:$O,11,FALSE)=0,"",VLOOKUP($A24,'Annex 2 EHV charges'!$D:$O,11,FALSE)),"")</f>
        <v/>
      </c>
      <c r="H24" s="116" t="str">
        <f>IFERROR(IF(VLOOKUP($A24,'Annex 2 EHV charges'!$D:$O,12,FALSE)=0,"",VLOOKUP($A24,'Annex 2 EHV charges'!$D:$O,12,FALSE)),"")</f>
        <v/>
      </c>
    </row>
    <row r="25" spans="1:8" ht="25.5" x14ac:dyDescent="0.2">
      <c r="A25" s="189">
        <f t="array" ref="A25">IFERROR(INDEX('Annex 2 EHV charges'!$D$10:$D$144, MATCH(0, IF(('Annex 2 EHV charges'!$D$10:$D$144=""),1, COUNTIF(A$4:$A24, 'Annex 2 EHV charges'!$D$10:$D$144)), 0)),"")</f>
        <v>86</v>
      </c>
      <c r="B25" s="190">
        <f>IF($A25="","",VLOOKUP($A25,'Annex 2 EHV charges'!$D:$O,2,0))</f>
        <v>86</v>
      </c>
      <c r="C25" s="191" t="str">
        <f>IF($A25="","",VLOOKUP($A25,'Annex 2 EHV charges'!$D:$O,3,0))</f>
        <v>2391100013704
2394000011502</v>
      </c>
      <c r="D25" s="190" t="str">
        <f>IF($A25="","",VLOOKUP($A25,'Annex 2 EHV charges'!$D:$O,4,0))</f>
        <v>EHV Site Specific - Generation Exempt (LLFC 786 &amp; 86)</v>
      </c>
      <c r="E25" s="203" t="str">
        <f>IFERROR(IF(VLOOKUP($A25,'Annex 2 EHV charges'!$D:$O,9,FALSE)=0,"",VLOOKUP($A25,'Annex 2 EHV charges'!$D:$O,9,FALSE)),"")</f>
        <v/>
      </c>
      <c r="F25" s="115" t="str">
        <f>IFERROR(IF(VLOOKUP($A25,'Annex 2 EHV charges'!$D:$O,10,FALSE)=0,"",VLOOKUP($A25,'Annex 2 EHV charges'!$D:$O,10,FALSE)),"")</f>
        <v/>
      </c>
      <c r="G25" s="116" t="str">
        <f>IFERROR(IF(VLOOKUP($A25,'Annex 2 EHV charges'!$D:$O,11,FALSE)=0,"",VLOOKUP($A25,'Annex 2 EHV charges'!$D:$O,11,FALSE)),"")</f>
        <v/>
      </c>
      <c r="H25" s="116" t="str">
        <f>IFERROR(IF(VLOOKUP($A25,'Annex 2 EHV charges'!$D:$O,12,FALSE)=0,"",VLOOKUP($A25,'Annex 2 EHV charges'!$D:$O,12,FALSE)),"")</f>
        <v/>
      </c>
    </row>
    <row r="26" spans="1:8" x14ac:dyDescent="0.2">
      <c r="A26" s="189">
        <f t="array" ref="A26">IFERROR(INDEX('Annex 2 EHV charges'!$D$10:$D$144, MATCH(0, IF(('Annex 2 EHV charges'!$D$10:$D$144=""),1, COUNTIF(A$4:$A25, 'Annex 2 EHV charges'!$D$10:$D$144)), 0)),"")</f>
        <v>88</v>
      </c>
      <c r="B26" s="190">
        <f>IF($A26="","",VLOOKUP($A26,'Annex 2 EHV charges'!$D:$O,2,0))</f>
        <v>88</v>
      </c>
      <c r="C26" s="191" t="str">
        <f>IF($A26="","",VLOOKUP($A26,'Annex 2 EHV charges'!$D:$O,3,0))</f>
        <v>2394000027673</v>
      </c>
      <c r="D26" s="190" t="str">
        <f>IF($A26="","",VLOOKUP($A26,'Annex 2 EHV charges'!$D:$O,4,0))</f>
        <v>EHV Site Specific (LLFC 788 &amp; 88)</v>
      </c>
      <c r="E26" s="203">
        <f>IFERROR(IF(VLOOKUP($A26,'Annex 2 EHV charges'!$D:$O,9,FALSE)=0,"",VLOOKUP($A26,'Annex 2 EHV charges'!$D:$O,9,FALSE)),"")</f>
        <v>-0.79700000000000004</v>
      </c>
      <c r="F26" s="115">
        <f>IFERROR(IF(VLOOKUP($A26,'Annex 2 EHV charges'!$D:$O,10,FALSE)=0,"",VLOOKUP($A26,'Annex 2 EHV charges'!$D:$O,10,FALSE)),"")</f>
        <v>2083.3200000000002</v>
      </c>
      <c r="G26" s="116">
        <f>IFERROR(IF(VLOOKUP($A26,'Annex 2 EHV charges'!$D:$O,11,FALSE)=0,"",VLOOKUP($A26,'Annex 2 EHV charges'!$D:$O,11,FALSE)),"")</f>
        <v>0.05</v>
      </c>
      <c r="H26" s="116">
        <f>IFERROR(IF(VLOOKUP($A26,'Annex 2 EHV charges'!$D:$O,12,FALSE)=0,"",VLOOKUP($A26,'Annex 2 EHV charges'!$D:$O,12,FALSE)),"")</f>
        <v>0.05</v>
      </c>
    </row>
    <row r="27" spans="1:8" x14ac:dyDescent="0.2">
      <c r="A27" s="189">
        <f t="array" ref="A27">IFERROR(INDEX('Annex 2 EHV charges'!$D$10:$D$144, MATCH(0, IF(('Annex 2 EHV charges'!$D$10:$D$144=""),1, COUNTIF(A$4:$A26, 'Annex 2 EHV charges'!$D$10:$D$144)), 0)),"")</f>
        <v>89</v>
      </c>
      <c r="B27" s="190">
        <f>IF($A27="","",VLOOKUP($A27,'Annex 2 EHV charges'!$D:$O,2,0))</f>
        <v>89</v>
      </c>
      <c r="C27" s="191" t="str">
        <f>IF($A27="","",VLOOKUP($A27,'Annex 2 EHV charges'!$D:$O,3,0))</f>
        <v>2394000043364</v>
      </c>
      <c r="D27" s="190" t="str">
        <f>IF($A27="","",VLOOKUP($A27,'Annex 2 EHV charges'!$D:$O,4,0))</f>
        <v>EHV Site Specific (LLFC 789 &amp; 89)</v>
      </c>
      <c r="E27" s="203">
        <f>IFERROR(IF(VLOOKUP($A27,'Annex 2 EHV charges'!$D:$O,9,FALSE)=0,"",VLOOKUP($A27,'Annex 2 EHV charges'!$D:$O,9,FALSE)),"")</f>
        <v>-0.20899999999999999</v>
      </c>
      <c r="F27" s="115">
        <f>IFERROR(IF(VLOOKUP($A27,'Annex 2 EHV charges'!$D:$O,10,FALSE)=0,"",VLOOKUP($A27,'Annex 2 EHV charges'!$D:$O,10,FALSE)),"")</f>
        <v>2111.3000000000002</v>
      </c>
      <c r="G27" s="116">
        <f>IFERROR(IF(VLOOKUP($A27,'Annex 2 EHV charges'!$D:$O,11,FALSE)=0,"",VLOOKUP($A27,'Annex 2 EHV charges'!$D:$O,11,FALSE)),"")</f>
        <v>0.05</v>
      </c>
      <c r="H27" s="116">
        <f>IFERROR(IF(VLOOKUP($A27,'Annex 2 EHV charges'!$D:$O,12,FALSE)=0,"",VLOOKUP($A27,'Annex 2 EHV charges'!$D:$O,12,FALSE)),"")</f>
        <v>0.05</v>
      </c>
    </row>
    <row r="28" spans="1:8" x14ac:dyDescent="0.2">
      <c r="A28" s="189">
        <f t="array" ref="A28">IFERROR(INDEX('Annex 2 EHV charges'!$D$10:$D$144, MATCH(0, IF(('Annex 2 EHV charges'!$D$10:$D$144=""),1, COUNTIF(A$4:$A27, 'Annex 2 EHV charges'!$D$10:$D$144)), 0)),"")</f>
        <v>94</v>
      </c>
      <c r="B28" s="190">
        <f>IF($A28="","",VLOOKUP($A28,'Annex 2 EHV charges'!$D:$O,2,0))</f>
        <v>94</v>
      </c>
      <c r="C28" s="191" t="str">
        <f>IF($A28="","",VLOOKUP($A28,'Annex 2 EHV charges'!$D:$O,3,0))</f>
        <v>2394000056790</v>
      </c>
      <c r="D28" s="190" t="str">
        <f>IF($A28="","",VLOOKUP($A28,'Annex 2 EHV charges'!$D:$O,4,0))</f>
        <v>EHV Site Specific (LLFC 790 &amp; 94)</v>
      </c>
      <c r="E28" s="203" t="str">
        <f>IFERROR(IF(VLOOKUP($A28,'Annex 2 EHV charges'!$D:$O,9,FALSE)=0,"",VLOOKUP($A28,'Annex 2 EHV charges'!$D:$O,9,FALSE)),"")</f>
        <v/>
      </c>
      <c r="F28" s="115">
        <f>IFERROR(IF(VLOOKUP($A28,'Annex 2 EHV charges'!$D:$O,10,FALSE)=0,"",VLOOKUP($A28,'Annex 2 EHV charges'!$D:$O,10,FALSE)),"")</f>
        <v>400.41</v>
      </c>
      <c r="G28" s="116">
        <f>IFERROR(IF(VLOOKUP($A28,'Annex 2 EHV charges'!$D:$O,11,FALSE)=0,"",VLOOKUP($A28,'Annex 2 EHV charges'!$D:$O,11,FALSE)),"")</f>
        <v>0.05</v>
      </c>
      <c r="H28" s="116">
        <f>IFERROR(IF(VLOOKUP($A28,'Annex 2 EHV charges'!$D:$O,12,FALSE)=0,"",VLOOKUP($A28,'Annex 2 EHV charges'!$D:$O,12,FALSE)),"")</f>
        <v>0.05</v>
      </c>
    </row>
    <row r="29" spans="1:8" x14ac:dyDescent="0.2">
      <c r="A29" s="189">
        <f t="array" ref="A29">IFERROR(INDEX('Annex 2 EHV charges'!$D$10:$D$144, MATCH(0, IF(('Annex 2 EHV charges'!$D$10:$D$144=""),1, COUNTIF(A$4:$A28, 'Annex 2 EHV charges'!$D$10:$D$144)), 0)),"")</f>
        <v>93</v>
      </c>
      <c r="B29" s="190">
        <f>IF($A29="","",VLOOKUP($A29,'Annex 2 EHV charges'!$D:$O,2,0))</f>
        <v>93</v>
      </c>
      <c r="C29" s="191" t="str">
        <f>IF($A29="","",VLOOKUP($A29,'Annex 2 EHV charges'!$D:$O,3,0))</f>
        <v>2394000058333</v>
      </c>
      <c r="D29" s="190" t="str">
        <f>IF($A29="","",VLOOKUP($A29,'Annex 2 EHV charges'!$D:$O,4,0))</f>
        <v>EHV Site Specific (LLFC 791 &amp; 93)</v>
      </c>
      <c r="E29" s="203">
        <f>IFERROR(IF(VLOOKUP($A29,'Annex 2 EHV charges'!$D:$O,9,FALSE)=0,"",VLOOKUP($A29,'Annex 2 EHV charges'!$D:$O,9,FALSE)),"")</f>
        <v>-0.183</v>
      </c>
      <c r="F29" s="115">
        <f>IFERROR(IF(VLOOKUP($A29,'Annex 2 EHV charges'!$D:$O,10,FALSE)=0,"",VLOOKUP($A29,'Annex 2 EHV charges'!$D:$O,10,FALSE)),"")</f>
        <v>132.81</v>
      </c>
      <c r="G29" s="116">
        <f>IFERROR(IF(VLOOKUP($A29,'Annex 2 EHV charges'!$D:$O,11,FALSE)=0,"",VLOOKUP($A29,'Annex 2 EHV charges'!$D:$O,11,FALSE)),"")</f>
        <v>0.05</v>
      </c>
      <c r="H29" s="116">
        <f>IFERROR(IF(VLOOKUP($A29,'Annex 2 EHV charges'!$D:$O,12,FALSE)=0,"",VLOOKUP($A29,'Annex 2 EHV charges'!$D:$O,12,FALSE)),"")</f>
        <v>0.05</v>
      </c>
    </row>
    <row r="30" spans="1:8" ht="38.25" x14ac:dyDescent="0.2">
      <c r="A30" s="189">
        <f t="array" ref="A30">IFERROR(INDEX('Annex 2 EHV charges'!$D$10:$D$144, MATCH(0, IF(('Annex 2 EHV charges'!$D$10:$D$144=""),1, COUNTIF(A$4:$A29, 'Annex 2 EHV charges'!$D$10:$D$144)), 0)),"")</f>
        <v>91</v>
      </c>
      <c r="B30" s="190">
        <f>IF($A30="","",VLOOKUP($A30,'Annex 2 EHV charges'!$D:$O,2,0))</f>
        <v>91</v>
      </c>
      <c r="C30" s="191" t="str">
        <f>IF($A30="","",VLOOKUP($A30,'Annex 2 EHV charges'!$D:$O,3,0))</f>
        <v>2394000047581
2394000047590
2394000047606</v>
      </c>
      <c r="D30" s="190" t="str">
        <f>IF($A30="","",VLOOKUP($A30,'Annex 2 EHV charges'!$D:$O,4,0))</f>
        <v>EHV Site Specific (LLFC 793 &amp; 91)</v>
      </c>
      <c r="E30" s="203" t="str">
        <f>IFERROR(IF(VLOOKUP($A30,'Annex 2 EHV charges'!$D:$O,9,FALSE)=0,"",VLOOKUP($A30,'Annex 2 EHV charges'!$D:$O,9,FALSE)),"")</f>
        <v/>
      </c>
      <c r="F30" s="115">
        <f>IFERROR(IF(VLOOKUP($A30,'Annex 2 EHV charges'!$D:$O,10,FALSE)=0,"",VLOOKUP($A30,'Annex 2 EHV charges'!$D:$O,10,FALSE)),"")</f>
        <v>1046.52</v>
      </c>
      <c r="G30" s="116">
        <f>IFERROR(IF(VLOOKUP($A30,'Annex 2 EHV charges'!$D:$O,11,FALSE)=0,"",VLOOKUP($A30,'Annex 2 EHV charges'!$D:$O,11,FALSE)),"")</f>
        <v>0.05</v>
      </c>
      <c r="H30" s="116">
        <f>IFERROR(IF(VLOOKUP($A30,'Annex 2 EHV charges'!$D:$O,12,FALSE)=0,"",VLOOKUP($A30,'Annex 2 EHV charges'!$D:$O,12,FALSE)),"")</f>
        <v>0.05</v>
      </c>
    </row>
    <row r="31" spans="1:8" x14ac:dyDescent="0.2">
      <c r="A31" s="189">
        <f t="array" ref="A31">IFERROR(INDEX('Annex 2 EHV charges'!$D$10:$D$144, MATCH(0, IF(('Annex 2 EHV charges'!$D$10:$D$144=""),1, COUNTIF(A$4:$A30, 'Annex 2 EHV charges'!$D$10:$D$144)), 0)),"")</f>
        <v>97</v>
      </c>
      <c r="B31" s="190">
        <f>IF($A31="","",VLOOKUP($A31,'Annex 2 EHV charges'!$D:$O,2,0))</f>
        <v>97</v>
      </c>
      <c r="C31" s="191" t="str">
        <f>IF($A31="","",VLOOKUP($A31,'Annex 2 EHV charges'!$D:$O,3,0))</f>
        <v>2394000055174</v>
      </c>
      <c r="D31" s="190" t="str">
        <f>IF($A31="","",VLOOKUP($A31,'Annex 2 EHV charges'!$D:$O,4,0))</f>
        <v>EHV Site Specific (LLFC 794 &amp; 97)</v>
      </c>
      <c r="E31" s="203" t="str">
        <f>IFERROR(IF(VLOOKUP($A31,'Annex 2 EHV charges'!$D:$O,9,FALSE)=0,"",VLOOKUP($A31,'Annex 2 EHV charges'!$D:$O,9,FALSE)),"")</f>
        <v/>
      </c>
      <c r="F31" s="115">
        <f>IFERROR(IF(VLOOKUP($A31,'Annex 2 EHV charges'!$D:$O,10,FALSE)=0,"",VLOOKUP($A31,'Annex 2 EHV charges'!$D:$O,10,FALSE)),"")</f>
        <v>9006.11</v>
      </c>
      <c r="G31" s="116">
        <f>IFERROR(IF(VLOOKUP($A31,'Annex 2 EHV charges'!$D:$O,11,FALSE)=0,"",VLOOKUP($A31,'Annex 2 EHV charges'!$D:$O,11,FALSE)),"")</f>
        <v>0.05</v>
      </c>
      <c r="H31" s="116">
        <f>IFERROR(IF(VLOOKUP($A31,'Annex 2 EHV charges'!$D:$O,12,FALSE)=0,"",VLOOKUP($A31,'Annex 2 EHV charges'!$D:$O,12,FALSE)),"")</f>
        <v>0.05</v>
      </c>
    </row>
    <row r="32" spans="1:8" x14ac:dyDescent="0.2">
      <c r="A32" s="189">
        <f t="array" ref="A32">IFERROR(INDEX('Annex 2 EHV charges'!$D$10:$D$144, MATCH(0, IF(('Annex 2 EHV charges'!$D$10:$D$144=""),1, COUNTIF(A$4:$A31, 'Annex 2 EHV charges'!$D$10:$D$144)), 0)),"")</f>
        <v>98</v>
      </c>
      <c r="B32" s="190">
        <f>IF($A32="","",VLOOKUP($A32,'Annex 2 EHV charges'!$D:$O,2,0))</f>
        <v>98</v>
      </c>
      <c r="C32" s="191" t="str">
        <f>IF($A32="","",VLOOKUP($A32,'Annex 2 EHV charges'!$D:$O,3,0))</f>
        <v>2394000072198</v>
      </c>
      <c r="D32" s="190" t="str">
        <f>IF($A32="","",VLOOKUP($A32,'Annex 2 EHV charges'!$D:$O,4,0))</f>
        <v>EHV Site Specific (LLFC 796 &amp; 98)</v>
      </c>
      <c r="E32" s="203" t="str">
        <f>IFERROR(IF(VLOOKUP($A32,'Annex 2 EHV charges'!$D:$O,9,FALSE)=0,"",VLOOKUP($A32,'Annex 2 EHV charges'!$D:$O,9,FALSE)),"")</f>
        <v/>
      </c>
      <c r="F32" s="115">
        <f>IFERROR(IF(VLOOKUP($A32,'Annex 2 EHV charges'!$D:$O,10,FALSE)=0,"",VLOOKUP($A32,'Annex 2 EHV charges'!$D:$O,10,FALSE)),"")</f>
        <v>4815.74</v>
      </c>
      <c r="G32" s="116">
        <f>IFERROR(IF(VLOOKUP($A32,'Annex 2 EHV charges'!$D:$O,11,FALSE)=0,"",VLOOKUP($A32,'Annex 2 EHV charges'!$D:$O,11,FALSE)),"")</f>
        <v>0.05</v>
      </c>
      <c r="H32" s="116">
        <f>IFERROR(IF(VLOOKUP($A32,'Annex 2 EHV charges'!$D:$O,12,FALSE)=0,"",VLOOKUP($A32,'Annex 2 EHV charges'!$D:$O,12,FALSE)),"")</f>
        <v>0.05</v>
      </c>
    </row>
    <row r="33" spans="1:8" x14ac:dyDescent="0.2">
      <c r="A33" s="189">
        <f t="array" ref="A33">IFERROR(INDEX('Annex 2 EHV charges'!$D$10:$D$144, MATCH(0, IF(('Annex 2 EHV charges'!$D$10:$D$144=""),1, COUNTIF(A$4:$A32, 'Annex 2 EHV charges'!$D$10:$D$144)), 0)),"")</f>
        <v>73</v>
      </c>
      <c r="B33" s="190">
        <f>IF($A33="","",VLOOKUP($A33,'Annex 2 EHV charges'!$D:$O,2,0))</f>
        <v>73</v>
      </c>
      <c r="C33" s="191" t="str">
        <f>IF($A33="","",VLOOKUP($A33,'Annex 2 EHV charges'!$D:$O,3,0))</f>
        <v>2300000233587</v>
      </c>
      <c r="D33" s="190" t="str">
        <f>IF($A33="","",VLOOKUP($A33,'Annex 2 EHV charges'!$D:$O,4,0))</f>
        <v>EHV Site Specific (LLFC 832 &amp; 73)</v>
      </c>
      <c r="E33" s="203">
        <f>IFERROR(IF(VLOOKUP($A33,'Annex 2 EHV charges'!$D:$O,9,FALSE)=0,"",VLOOKUP($A33,'Annex 2 EHV charges'!$D:$O,9,FALSE)),"")</f>
        <v>-1.5920000000000001</v>
      </c>
      <c r="F33" s="115">
        <f>IFERROR(IF(VLOOKUP($A33,'Annex 2 EHV charges'!$D:$O,10,FALSE)=0,"",VLOOKUP($A33,'Annex 2 EHV charges'!$D:$O,10,FALSE)),"")</f>
        <v>4.12</v>
      </c>
      <c r="G33" s="116">
        <f>IFERROR(IF(VLOOKUP($A33,'Annex 2 EHV charges'!$D:$O,11,FALSE)=0,"",VLOOKUP($A33,'Annex 2 EHV charges'!$D:$O,11,FALSE)),"")</f>
        <v>0.05</v>
      </c>
      <c r="H33" s="116">
        <f>IFERROR(IF(VLOOKUP($A33,'Annex 2 EHV charges'!$D:$O,12,FALSE)=0,"",VLOOKUP($A33,'Annex 2 EHV charges'!$D:$O,12,FALSE)),"")</f>
        <v>0.05</v>
      </c>
    </row>
    <row r="34" spans="1:8" x14ac:dyDescent="0.2">
      <c r="A34" s="189">
        <f t="array" ref="A34">IFERROR(INDEX('Annex 2 EHV charges'!$D$10:$D$144, MATCH(0, IF(('Annex 2 EHV charges'!$D$10:$D$144=""),1, COUNTIF(A$4:$A33, 'Annex 2 EHV charges'!$D$10:$D$144)), 0)),"")</f>
        <v>34</v>
      </c>
      <c r="B34" s="190">
        <f>IF($A34="","",VLOOKUP($A34,'Annex 2 EHV charges'!$D:$O,2,0))</f>
        <v>34</v>
      </c>
      <c r="C34" s="191" t="str">
        <f>IF($A34="","",VLOOKUP($A34,'Annex 2 EHV charges'!$D:$O,3,0))</f>
        <v>2394000106234</v>
      </c>
      <c r="D34" s="190" t="str">
        <f>IF($A34="","",VLOOKUP($A34,'Annex 2 EHV charges'!$D:$O,4,0))</f>
        <v>EHV Site Specific (LLFC 837 &amp; 34)</v>
      </c>
      <c r="E34" s="203" t="str">
        <f>IFERROR(IF(VLOOKUP($A34,'Annex 2 EHV charges'!$D:$O,9,FALSE)=0,"",VLOOKUP($A34,'Annex 2 EHV charges'!$D:$O,9,FALSE)),"")</f>
        <v/>
      </c>
      <c r="F34" s="115">
        <f>IFERROR(IF(VLOOKUP($A34,'Annex 2 EHV charges'!$D:$O,10,FALSE)=0,"",VLOOKUP($A34,'Annex 2 EHV charges'!$D:$O,10,FALSE)),"")</f>
        <v>22.07</v>
      </c>
      <c r="G34" s="116">
        <f>IFERROR(IF(VLOOKUP($A34,'Annex 2 EHV charges'!$D:$O,11,FALSE)=0,"",VLOOKUP($A34,'Annex 2 EHV charges'!$D:$O,11,FALSE)),"")</f>
        <v>0.05</v>
      </c>
      <c r="H34" s="116">
        <f>IFERROR(IF(VLOOKUP($A34,'Annex 2 EHV charges'!$D:$O,12,FALSE)=0,"",VLOOKUP($A34,'Annex 2 EHV charges'!$D:$O,12,FALSE)),"")</f>
        <v>0.05</v>
      </c>
    </row>
    <row r="35" spans="1:8" x14ac:dyDescent="0.2">
      <c r="A35" s="189">
        <f t="array" ref="A35">IFERROR(INDEX('Annex 2 EHV charges'!$D$10:$D$144, MATCH(0, IF(('Annex 2 EHV charges'!$D$10:$D$144=""),1, COUNTIF(A$4:$A34, 'Annex 2 EHV charges'!$D$10:$D$144)), 0)),"")</f>
        <v>68</v>
      </c>
      <c r="B35" s="190">
        <f>IF($A35="","",VLOOKUP($A35,'Annex 2 EHV charges'!$D:$O,2,0))</f>
        <v>68</v>
      </c>
      <c r="C35" s="191" t="str">
        <f>IF($A35="","",VLOOKUP($A35,'Annex 2 EHV charges'!$D:$O,3,0))</f>
        <v>2300000233898</v>
      </c>
      <c r="D35" s="190" t="str">
        <f>IF($A35="","",VLOOKUP($A35,'Annex 2 EHV charges'!$D:$O,4,0))</f>
        <v>EHV Site Specific (LLFC 839 &amp; 68)</v>
      </c>
      <c r="E35" s="203">
        <f>IFERROR(IF(VLOOKUP($A35,'Annex 2 EHV charges'!$D:$O,9,FALSE)=0,"",VLOOKUP($A35,'Annex 2 EHV charges'!$D:$O,9,FALSE)),"")</f>
        <v>-2.1000000000000001E-2</v>
      </c>
      <c r="F35" s="115">
        <f>IFERROR(IF(VLOOKUP($A35,'Annex 2 EHV charges'!$D:$O,10,FALSE)=0,"",VLOOKUP($A35,'Annex 2 EHV charges'!$D:$O,10,FALSE)),"")</f>
        <v>56.21</v>
      </c>
      <c r="G35" s="116">
        <f>IFERROR(IF(VLOOKUP($A35,'Annex 2 EHV charges'!$D:$O,11,FALSE)=0,"",VLOOKUP($A35,'Annex 2 EHV charges'!$D:$O,11,FALSE)),"")</f>
        <v>0.05</v>
      </c>
      <c r="H35" s="116">
        <f>IFERROR(IF(VLOOKUP($A35,'Annex 2 EHV charges'!$D:$O,12,FALSE)=0,"",VLOOKUP($A35,'Annex 2 EHV charges'!$D:$O,12,FALSE)),"")</f>
        <v>0.05</v>
      </c>
    </row>
    <row r="36" spans="1:8" x14ac:dyDescent="0.2">
      <c r="A36" s="189">
        <f t="array" ref="A36">IFERROR(INDEX('Annex 2 EHV charges'!$D$10:$D$144, MATCH(0, IF(('Annex 2 EHV charges'!$D$10:$D$144=""),1, COUNTIF(A$4:$A35, 'Annex 2 EHV charges'!$D$10:$D$144)), 0)),"")</f>
        <v>71</v>
      </c>
      <c r="B36" s="190">
        <f>IF($A36="","",VLOOKUP($A36,'Annex 2 EHV charges'!$D:$O,2,0))</f>
        <v>71</v>
      </c>
      <c r="C36" s="191" t="str">
        <f>IF($A36="","",VLOOKUP($A36,'Annex 2 EHV charges'!$D:$O,3,0))</f>
        <v>2394000016040</v>
      </c>
      <c r="D36" s="190" t="str">
        <f>IF($A36="","",VLOOKUP($A36,'Annex 2 EHV charges'!$D:$O,4,0))</f>
        <v>EHV Site Specific (LLFC 852 &amp; 71)</v>
      </c>
      <c r="E36" s="203">
        <f>IFERROR(IF(VLOOKUP($A36,'Annex 2 EHV charges'!$D:$O,9,FALSE)=0,"",VLOOKUP($A36,'Annex 2 EHV charges'!$D:$O,9,FALSE)),"")</f>
        <v>-3.6999999999999998E-2</v>
      </c>
      <c r="F36" s="115">
        <f>IFERROR(IF(VLOOKUP($A36,'Annex 2 EHV charges'!$D:$O,10,FALSE)=0,"",VLOOKUP($A36,'Annex 2 EHV charges'!$D:$O,10,FALSE)),"")</f>
        <v>32.83</v>
      </c>
      <c r="G36" s="116">
        <f>IFERROR(IF(VLOOKUP($A36,'Annex 2 EHV charges'!$D:$O,11,FALSE)=0,"",VLOOKUP($A36,'Annex 2 EHV charges'!$D:$O,11,FALSE)),"")</f>
        <v>0.05</v>
      </c>
      <c r="H36" s="116">
        <f>IFERROR(IF(VLOOKUP($A36,'Annex 2 EHV charges'!$D:$O,12,FALSE)=0,"",VLOOKUP($A36,'Annex 2 EHV charges'!$D:$O,12,FALSE)),"")</f>
        <v>0.05</v>
      </c>
    </row>
    <row r="37" spans="1:8" x14ac:dyDescent="0.2">
      <c r="A37" s="189">
        <f t="array" ref="A37">IFERROR(INDEX('Annex 2 EHV charges'!$D$10:$D$144, MATCH(0, IF(('Annex 2 EHV charges'!$D$10:$D$144=""),1, COUNTIF(A$4:$A36, 'Annex 2 EHV charges'!$D$10:$D$144)), 0)),"")</f>
        <v>72</v>
      </c>
      <c r="B37" s="190">
        <f>IF($A37="","",VLOOKUP($A37,'Annex 2 EHV charges'!$D:$O,2,0))</f>
        <v>72</v>
      </c>
      <c r="C37" s="191" t="str">
        <f>IF($A37="","",VLOOKUP($A37,'Annex 2 EHV charges'!$D:$O,3,0))</f>
        <v>2394000022132</v>
      </c>
      <c r="D37" s="190" t="str">
        <f>IF($A37="","",VLOOKUP($A37,'Annex 2 EHV charges'!$D:$O,4,0))</f>
        <v>EHV Site Specific (LLFC 854 &amp; 72)</v>
      </c>
      <c r="E37" s="203">
        <f>IFERROR(IF(VLOOKUP($A37,'Annex 2 EHV charges'!$D:$O,9,FALSE)=0,"",VLOOKUP($A37,'Annex 2 EHV charges'!$D:$O,9,FALSE)),"")</f>
        <v>-3.6999999999999998E-2</v>
      </c>
      <c r="F37" s="115">
        <f>IFERROR(IF(VLOOKUP($A37,'Annex 2 EHV charges'!$D:$O,10,FALSE)=0,"",VLOOKUP($A37,'Annex 2 EHV charges'!$D:$O,10,FALSE)),"")</f>
        <v>33.979999999999997</v>
      </c>
      <c r="G37" s="116">
        <f>IFERROR(IF(VLOOKUP($A37,'Annex 2 EHV charges'!$D:$O,11,FALSE)=0,"",VLOOKUP($A37,'Annex 2 EHV charges'!$D:$O,11,FALSE)),"")</f>
        <v>0.05</v>
      </c>
      <c r="H37" s="116">
        <f>IFERROR(IF(VLOOKUP($A37,'Annex 2 EHV charges'!$D:$O,12,FALSE)=0,"",VLOOKUP($A37,'Annex 2 EHV charges'!$D:$O,12,FALSE)),"")</f>
        <v>0.05</v>
      </c>
    </row>
    <row r="38" spans="1:8" x14ac:dyDescent="0.2">
      <c r="A38" s="189">
        <f t="array" ref="A38">IFERROR(INDEX('Annex 2 EHV charges'!$D$10:$D$144, MATCH(0, IF(('Annex 2 EHV charges'!$D$10:$D$144=""),1, COUNTIF(A$4:$A37, 'Annex 2 EHV charges'!$D$10:$D$144)), 0)),"")</f>
        <v>32</v>
      </c>
      <c r="B38" s="190">
        <f>IF($A38="","",VLOOKUP($A38,'Annex 2 EHV charges'!$D:$O,2,0))</f>
        <v>32</v>
      </c>
      <c r="C38" s="191" t="str">
        <f>IF($A38="","",VLOOKUP($A38,'Annex 2 EHV charges'!$D:$O,3,0))</f>
        <v>2300000542819</v>
      </c>
      <c r="D38" s="190" t="str">
        <f>IF($A38="","",VLOOKUP($A38,'Annex 2 EHV charges'!$D:$O,4,0))</f>
        <v>EHV Site Specific (LLFC 874 &amp; 32)</v>
      </c>
      <c r="E38" s="203" t="str">
        <f>IFERROR(IF(VLOOKUP($A38,'Annex 2 EHV charges'!$D:$O,9,FALSE)=0,"",VLOOKUP($A38,'Annex 2 EHV charges'!$D:$O,9,FALSE)),"")</f>
        <v/>
      </c>
      <c r="F38" s="115">
        <f>IFERROR(IF(VLOOKUP($A38,'Annex 2 EHV charges'!$D:$O,10,FALSE)=0,"",VLOOKUP($A38,'Annex 2 EHV charges'!$D:$O,10,FALSE)),"")</f>
        <v>31.66</v>
      </c>
      <c r="G38" s="116">
        <f>IFERROR(IF(VLOOKUP($A38,'Annex 2 EHV charges'!$D:$O,11,FALSE)=0,"",VLOOKUP($A38,'Annex 2 EHV charges'!$D:$O,11,FALSE)),"")</f>
        <v>0.05</v>
      </c>
      <c r="H38" s="116">
        <f>IFERROR(IF(VLOOKUP($A38,'Annex 2 EHV charges'!$D:$O,12,FALSE)=0,"",VLOOKUP($A38,'Annex 2 EHV charges'!$D:$O,12,FALSE)),"")</f>
        <v>0.05</v>
      </c>
    </row>
    <row r="39" spans="1:8" x14ac:dyDescent="0.2">
      <c r="A39" s="189">
        <f t="array" ref="A39">IFERROR(INDEX('Annex 2 EHV charges'!$D$10:$D$144, MATCH(0, IF(('Annex 2 EHV charges'!$D$10:$D$144=""),1, COUNTIF(A$4:$A38, 'Annex 2 EHV charges'!$D$10:$D$144)), 0)),"")</f>
        <v>69</v>
      </c>
      <c r="B39" s="190">
        <f>IF($A39="","",VLOOKUP($A39,'Annex 2 EHV charges'!$D:$O,2,0))</f>
        <v>69</v>
      </c>
      <c r="C39" s="191" t="str">
        <f>IF($A39="","",VLOOKUP($A39,'Annex 2 EHV charges'!$D:$O,3,0))</f>
        <v>2300000930377</v>
      </c>
      <c r="D39" s="190" t="str">
        <f>IF($A39="","",VLOOKUP($A39,'Annex 2 EHV charges'!$D:$O,4,0))</f>
        <v>EHV Site Specific (LLFC 882 &amp; 69)</v>
      </c>
      <c r="E39" s="203">
        <f>IFERROR(IF(VLOOKUP($A39,'Annex 2 EHV charges'!$D:$O,9,FALSE)=0,"",VLOOKUP($A39,'Annex 2 EHV charges'!$D:$O,9,FALSE)),"")</f>
        <v>-2.2040000000000002</v>
      </c>
      <c r="F39" s="115">
        <f>IFERROR(IF(VLOOKUP($A39,'Annex 2 EHV charges'!$D:$O,10,FALSE)=0,"",VLOOKUP($A39,'Annex 2 EHV charges'!$D:$O,10,FALSE)),"")</f>
        <v>30.66</v>
      </c>
      <c r="G39" s="116">
        <f>IFERROR(IF(VLOOKUP($A39,'Annex 2 EHV charges'!$D:$O,11,FALSE)=0,"",VLOOKUP($A39,'Annex 2 EHV charges'!$D:$O,11,FALSE)),"")</f>
        <v>0.05</v>
      </c>
      <c r="H39" s="116">
        <f>IFERROR(IF(VLOOKUP($A39,'Annex 2 EHV charges'!$D:$O,12,FALSE)=0,"",VLOOKUP($A39,'Annex 2 EHV charges'!$D:$O,12,FALSE)),"")</f>
        <v>0.05</v>
      </c>
    </row>
    <row r="40" spans="1:8" x14ac:dyDescent="0.2">
      <c r="A40" s="189">
        <f t="array" ref="A40">IFERROR(INDEX('Annex 2 EHV charges'!$D$10:$D$144, MATCH(0, IF(('Annex 2 EHV charges'!$D$10:$D$144=""),1, COUNTIF(A$4:$A39, 'Annex 2 EHV charges'!$D$10:$D$144)), 0)),"")</f>
        <v>70</v>
      </c>
      <c r="B40" s="190">
        <f>IF($A40="","",VLOOKUP($A40,'Annex 2 EHV charges'!$D:$O,2,0))</f>
        <v>70</v>
      </c>
      <c r="C40" s="191" t="str">
        <f>IF($A40="","",VLOOKUP($A40,'Annex 2 EHV charges'!$D:$O,3,0))</f>
        <v>2394000039590</v>
      </c>
      <c r="D40" s="190" t="str">
        <f>IF($A40="","",VLOOKUP($A40,'Annex 2 EHV charges'!$D:$O,4,0))</f>
        <v>EHV Site Specific (LLFC 889 &amp; 70)</v>
      </c>
      <c r="E40" s="203">
        <f>IFERROR(IF(VLOOKUP($A40,'Annex 2 EHV charges'!$D:$O,9,FALSE)=0,"",VLOOKUP($A40,'Annex 2 EHV charges'!$D:$O,9,FALSE)),"")</f>
        <v>-5.0999999999999997E-2</v>
      </c>
      <c r="F40" s="115">
        <f>IFERROR(IF(VLOOKUP($A40,'Annex 2 EHV charges'!$D:$O,10,FALSE)=0,"",VLOOKUP($A40,'Annex 2 EHV charges'!$D:$O,10,FALSE)),"")</f>
        <v>33.9</v>
      </c>
      <c r="G40" s="116">
        <f>IFERROR(IF(VLOOKUP($A40,'Annex 2 EHV charges'!$D:$O,11,FALSE)=0,"",VLOOKUP($A40,'Annex 2 EHV charges'!$D:$O,11,FALSE)),"")</f>
        <v>0.05</v>
      </c>
      <c r="H40" s="116">
        <f>IFERROR(IF(VLOOKUP($A40,'Annex 2 EHV charges'!$D:$O,12,FALSE)=0,"",VLOOKUP($A40,'Annex 2 EHV charges'!$D:$O,12,FALSE)),"")</f>
        <v>0.05</v>
      </c>
    </row>
    <row r="41" spans="1:8" x14ac:dyDescent="0.2">
      <c r="A41" s="189">
        <f t="array" ref="A41">IFERROR(INDEX('Annex 2 EHV charges'!$D$10:$D$144, MATCH(0, IF(('Annex 2 EHV charges'!$D$10:$D$144=""),1, COUNTIF(A$4:$A40, 'Annex 2 EHV charges'!$D$10:$D$144)), 0)),"")</f>
        <v>99</v>
      </c>
      <c r="B41" s="190">
        <f>IF($A41="","",VLOOKUP($A41,'Annex 2 EHV charges'!$D:$O,2,0))</f>
        <v>99</v>
      </c>
      <c r="C41" s="191" t="str">
        <f>IF($A41="","",VLOOKUP($A41,'Annex 2 EHV charges'!$D:$O,3,0))</f>
        <v>2394000079398</v>
      </c>
      <c r="D41" s="190" t="str">
        <f>IF($A41="","",VLOOKUP($A41,'Annex 2 EHV charges'!$D:$O,4,0))</f>
        <v>EHV Site Specific - Generation Exempt (LLFC 797 &amp; 99)</v>
      </c>
      <c r="E41" s="203" t="str">
        <f>IFERROR(IF(VLOOKUP($A41,'Annex 2 EHV charges'!$D:$O,9,FALSE)=0,"",VLOOKUP($A41,'Annex 2 EHV charges'!$D:$O,9,FALSE)),"")</f>
        <v/>
      </c>
      <c r="F41" s="115" t="str">
        <f>IFERROR(IF(VLOOKUP($A41,'Annex 2 EHV charges'!$D:$O,10,FALSE)=0,"",VLOOKUP($A41,'Annex 2 EHV charges'!$D:$O,10,FALSE)),"")</f>
        <v/>
      </c>
      <c r="G41" s="116" t="str">
        <f>IFERROR(IF(VLOOKUP($A41,'Annex 2 EHV charges'!$D:$O,11,FALSE)=0,"",VLOOKUP($A41,'Annex 2 EHV charges'!$D:$O,11,FALSE)),"")</f>
        <v/>
      </c>
      <c r="H41" s="116" t="str">
        <f>IFERROR(IF(VLOOKUP($A41,'Annex 2 EHV charges'!$D:$O,12,FALSE)=0,"",VLOOKUP($A41,'Annex 2 EHV charges'!$D:$O,12,FALSE)),"")</f>
        <v/>
      </c>
    </row>
    <row r="42" spans="1:8" x14ac:dyDescent="0.2">
      <c r="A42" s="189">
        <f t="array" ref="A42">IFERROR(INDEX('Annex 2 EHV charges'!$D$10:$D$144, MATCH(0, IF(('Annex 2 EHV charges'!$D$10:$D$144=""),1, COUNTIF(A$4:$A41, 'Annex 2 EHV charges'!$D$10:$D$144)), 0)),"")</f>
        <v>61</v>
      </c>
      <c r="B42" s="190">
        <f>IF($A42="","",VLOOKUP($A42,'Annex 2 EHV charges'!$D:$O,2,0))</f>
        <v>61</v>
      </c>
      <c r="C42" s="191" t="str">
        <f>IF($A42="","",VLOOKUP($A42,'Annex 2 EHV charges'!$D:$O,3,0))</f>
        <v>2394000083311</v>
      </c>
      <c r="D42" s="190" t="str">
        <f>IF($A42="","",VLOOKUP($A42,'Annex 2 EHV charges'!$D:$O,4,0))</f>
        <v>EHV Site Specific (LLFC 798 &amp; 61)</v>
      </c>
      <c r="E42" s="203" t="str">
        <f>IFERROR(IF(VLOOKUP($A42,'Annex 2 EHV charges'!$D:$O,9,FALSE)=0,"",VLOOKUP($A42,'Annex 2 EHV charges'!$D:$O,9,FALSE)),"")</f>
        <v/>
      </c>
      <c r="F42" s="115">
        <f>IFERROR(IF(VLOOKUP($A42,'Annex 2 EHV charges'!$D:$O,10,FALSE)=0,"",VLOOKUP($A42,'Annex 2 EHV charges'!$D:$O,10,FALSE)),"")</f>
        <v>2685.57</v>
      </c>
      <c r="G42" s="116">
        <f>IFERROR(IF(VLOOKUP($A42,'Annex 2 EHV charges'!$D:$O,11,FALSE)=0,"",VLOOKUP($A42,'Annex 2 EHV charges'!$D:$O,11,FALSE)),"")</f>
        <v>0.05</v>
      </c>
      <c r="H42" s="116">
        <f>IFERROR(IF(VLOOKUP($A42,'Annex 2 EHV charges'!$D:$O,12,FALSE)=0,"",VLOOKUP($A42,'Annex 2 EHV charges'!$D:$O,12,FALSE)),"")</f>
        <v>0.05</v>
      </c>
    </row>
    <row r="43" spans="1:8" x14ac:dyDescent="0.2">
      <c r="A43" s="189">
        <f t="array" ref="A43">IFERROR(INDEX('Annex 2 EHV charges'!$D$10:$D$144, MATCH(0, IF(('Annex 2 EHV charges'!$D$10:$D$144=""),1, COUNTIF(A$4:$A42, 'Annex 2 EHV charges'!$D$10:$D$144)), 0)),"")</f>
        <v>51</v>
      </c>
      <c r="B43" s="190">
        <f>IF($A43="","",VLOOKUP($A43,'Annex 2 EHV charges'!$D:$O,2,0))</f>
        <v>51</v>
      </c>
      <c r="C43" s="191" t="str">
        <f>IF($A43="","",VLOOKUP($A43,'Annex 2 EHV charges'!$D:$O,3,0))</f>
        <v>2394000089457</v>
      </c>
      <c r="D43" s="190" t="str">
        <f>IF($A43="","",VLOOKUP($A43,'Annex 2 EHV charges'!$D:$O,4,0))</f>
        <v>EHV Site Specific (LLFC 799 &amp; 51)</v>
      </c>
      <c r="E43" s="203">
        <f>IFERROR(IF(VLOOKUP($A43,'Annex 2 EHV charges'!$D:$O,9,FALSE)=0,"",VLOOKUP($A43,'Annex 2 EHV charges'!$D:$O,9,FALSE)),"")</f>
        <v>-0.13</v>
      </c>
      <c r="F43" s="115">
        <f>IFERROR(IF(VLOOKUP($A43,'Annex 2 EHV charges'!$D:$O,10,FALSE)=0,"",VLOOKUP($A43,'Annex 2 EHV charges'!$D:$O,10,FALSE)),"")</f>
        <v>1936.55</v>
      </c>
      <c r="G43" s="116">
        <f>IFERROR(IF(VLOOKUP($A43,'Annex 2 EHV charges'!$D:$O,11,FALSE)=0,"",VLOOKUP($A43,'Annex 2 EHV charges'!$D:$O,11,FALSE)),"")</f>
        <v>0.05</v>
      </c>
      <c r="H43" s="116">
        <f>IFERROR(IF(VLOOKUP($A43,'Annex 2 EHV charges'!$D:$O,12,FALSE)=0,"",VLOOKUP($A43,'Annex 2 EHV charges'!$D:$O,12,FALSE)),"")</f>
        <v>0.05</v>
      </c>
    </row>
    <row r="44" spans="1:8" x14ac:dyDescent="0.2">
      <c r="A44" s="189">
        <f t="array" ref="A44">IFERROR(INDEX('Annex 2 EHV charges'!$D$10:$D$144, MATCH(0, IF(('Annex 2 EHV charges'!$D$10:$D$144=""),1, COUNTIF(A$4:$A43, 'Annex 2 EHV charges'!$D$10:$D$144)), 0)),"")</f>
        <v>52</v>
      </c>
      <c r="B44" s="190">
        <f>IF($A44="","",VLOOKUP($A44,'Annex 2 EHV charges'!$D:$O,2,0))</f>
        <v>52</v>
      </c>
      <c r="C44" s="191" t="str">
        <f>IF($A44="","",VLOOKUP($A44,'Annex 2 EHV charges'!$D:$O,3,0))</f>
        <v>2394000093027</v>
      </c>
      <c r="D44" s="190" t="str">
        <f>IF($A44="","",VLOOKUP($A44,'Annex 2 EHV charges'!$D:$O,4,0))</f>
        <v>EHV Site Specific (LLFC 821 &amp; 52)</v>
      </c>
      <c r="E44" s="203" t="str">
        <f>IFERROR(IF(VLOOKUP($A44,'Annex 2 EHV charges'!$D:$O,9,FALSE)=0,"",VLOOKUP($A44,'Annex 2 EHV charges'!$D:$O,9,FALSE)),"")</f>
        <v/>
      </c>
      <c r="F44" s="115">
        <f>IFERROR(IF(VLOOKUP($A44,'Annex 2 EHV charges'!$D:$O,10,FALSE)=0,"",VLOOKUP($A44,'Annex 2 EHV charges'!$D:$O,10,FALSE)),"")</f>
        <v>133.44999999999999</v>
      </c>
      <c r="G44" s="116">
        <f>IFERROR(IF(VLOOKUP($A44,'Annex 2 EHV charges'!$D:$O,11,FALSE)=0,"",VLOOKUP($A44,'Annex 2 EHV charges'!$D:$O,11,FALSE)),"")</f>
        <v>0.05</v>
      </c>
      <c r="H44" s="116">
        <f>IFERROR(IF(VLOOKUP($A44,'Annex 2 EHV charges'!$D:$O,12,FALSE)=0,"",VLOOKUP($A44,'Annex 2 EHV charges'!$D:$O,12,FALSE)),"")</f>
        <v>0.05</v>
      </c>
    </row>
    <row r="45" spans="1:8" ht="25.5" x14ac:dyDescent="0.2">
      <c r="A45" s="189">
        <f t="array" ref="A45">IFERROR(INDEX('Annex 2 EHV charges'!$D$10:$D$144, MATCH(0, IF(('Annex 2 EHV charges'!$D$10:$D$144=""),1, COUNTIF(A$4:$A44, 'Annex 2 EHV charges'!$D$10:$D$144)), 0)),"")</f>
        <v>53</v>
      </c>
      <c r="B45" s="190">
        <f>IF($A45="","",VLOOKUP($A45,'Annex 2 EHV charges'!$D:$O,2,0))</f>
        <v>53</v>
      </c>
      <c r="C45" s="191" t="str">
        <f>IF($A45="","",VLOOKUP($A45,'Annex 2 EHV charges'!$D:$O,3,0))</f>
        <v>2394000095831
2394000095840</v>
      </c>
      <c r="D45" s="190" t="str">
        <f>IF($A45="","",VLOOKUP($A45,'Annex 2 EHV charges'!$D:$O,4,0))</f>
        <v>EHV Site Specific (LLFC 822 &amp; 53)</v>
      </c>
      <c r="E45" s="203" t="str">
        <f>IFERROR(IF(VLOOKUP($A45,'Annex 2 EHV charges'!$D:$O,9,FALSE)=0,"",VLOOKUP($A45,'Annex 2 EHV charges'!$D:$O,9,FALSE)),"")</f>
        <v/>
      </c>
      <c r="F45" s="115">
        <f>IFERROR(IF(VLOOKUP($A45,'Annex 2 EHV charges'!$D:$O,10,FALSE)=0,"",VLOOKUP($A45,'Annex 2 EHV charges'!$D:$O,10,FALSE)),"")</f>
        <v>130.41</v>
      </c>
      <c r="G45" s="116">
        <f>IFERROR(IF(VLOOKUP($A45,'Annex 2 EHV charges'!$D:$O,11,FALSE)=0,"",VLOOKUP($A45,'Annex 2 EHV charges'!$D:$O,11,FALSE)),"")</f>
        <v>0.05</v>
      </c>
      <c r="H45" s="116">
        <f>IFERROR(IF(VLOOKUP($A45,'Annex 2 EHV charges'!$D:$O,12,FALSE)=0,"",VLOOKUP($A45,'Annex 2 EHV charges'!$D:$O,12,FALSE)),"")</f>
        <v>0.05</v>
      </c>
    </row>
    <row r="46" spans="1:8" x14ac:dyDescent="0.2">
      <c r="A46" s="189">
        <f t="array" ref="A46">IFERROR(INDEX('Annex 2 EHV charges'!$D$10:$D$144, MATCH(0, IF(('Annex 2 EHV charges'!$D$10:$D$144=""),1, COUNTIF(A$4:$A45, 'Annex 2 EHV charges'!$D$10:$D$144)), 0)),"")</f>
        <v>54</v>
      </c>
      <c r="B46" s="190">
        <f>IF($A46="","",VLOOKUP($A46,'Annex 2 EHV charges'!$D:$O,2,0))</f>
        <v>54</v>
      </c>
      <c r="C46" s="191" t="str">
        <f>IF($A46="","",VLOOKUP($A46,'Annex 2 EHV charges'!$D:$O,3,0))</f>
        <v>2394000097068</v>
      </c>
      <c r="D46" s="190" t="str">
        <f>IF($A46="","",VLOOKUP($A46,'Annex 2 EHV charges'!$D:$O,4,0))</f>
        <v>EHV Site Specific (LLFC 823 &amp; 54)</v>
      </c>
      <c r="E46" s="203" t="str">
        <f>IFERROR(IF(VLOOKUP($A46,'Annex 2 EHV charges'!$D:$O,9,FALSE)=0,"",VLOOKUP($A46,'Annex 2 EHV charges'!$D:$O,9,FALSE)),"")</f>
        <v/>
      </c>
      <c r="F46" s="115">
        <f>IFERROR(IF(VLOOKUP($A46,'Annex 2 EHV charges'!$D:$O,10,FALSE)=0,"",VLOOKUP($A46,'Annex 2 EHV charges'!$D:$O,10,FALSE)),"")</f>
        <v>2204.9899999999998</v>
      </c>
      <c r="G46" s="116">
        <f>IFERROR(IF(VLOOKUP($A46,'Annex 2 EHV charges'!$D:$O,11,FALSE)=0,"",VLOOKUP($A46,'Annex 2 EHV charges'!$D:$O,11,FALSE)),"")</f>
        <v>0.05</v>
      </c>
      <c r="H46" s="116">
        <f>IFERROR(IF(VLOOKUP($A46,'Annex 2 EHV charges'!$D:$O,12,FALSE)=0,"",VLOOKUP($A46,'Annex 2 EHV charges'!$D:$O,12,FALSE)),"")</f>
        <v>0.05</v>
      </c>
    </row>
    <row r="47" spans="1:8" x14ac:dyDescent="0.2">
      <c r="A47" s="189">
        <f t="array" ref="A47">IFERROR(INDEX('Annex 2 EHV charges'!$D$10:$D$144, MATCH(0, IF(('Annex 2 EHV charges'!$D$10:$D$144=""),1, COUNTIF(A$4:$A46, 'Annex 2 EHV charges'!$D$10:$D$144)), 0)),"")</f>
        <v>55</v>
      </c>
      <c r="B47" s="190">
        <f>IF($A47="","",VLOOKUP($A47,'Annex 2 EHV charges'!$D:$O,2,0))</f>
        <v>55</v>
      </c>
      <c r="C47" s="191" t="str">
        <f>IF($A47="","",VLOOKUP($A47,'Annex 2 EHV charges'!$D:$O,3,0))</f>
        <v>MSID_7275</v>
      </c>
      <c r="D47" s="190" t="str">
        <f>IF($A47="","",VLOOKUP($A47,'Annex 2 EHV charges'!$D:$O,4,0))</f>
        <v>EHV Site Specific (LLFC 824 &amp; 55)</v>
      </c>
      <c r="E47" s="203" t="str">
        <f>IFERROR(IF(VLOOKUP($A47,'Annex 2 EHV charges'!$D:$O,9,FALSE)=0,"",VLOOKUP($A47,'Annex 2 EHV charges'!$D:$O,9,FALSE)),"")</f>
        <v/>
      </c>
      <c r="F47" s="115">
        <f>IFERROR(IF(VLOOKUP($A47,'Annex 2 EHV charges'!$D:$O,10,FALSE)=0,"",VLOOKUP($A47,'Annex 2 EHV charges'!$D:$O,10,FALSE)),"")</f>
        <v>651.45000000000005</v>
      </c>
      <c r="G47" s="116">
        <f>IFERROR(IF(VLOOKUP($A47,'Annex 2 EHV charges'!$D:$O,11,FALSE)=0,"",VLOOKUP($A47,'Annex 2 EHV charges'!$D:$O,11,FALSE)),"")</f>
        <v>0.05</v>
      </c>
      <c r="H47" s="116">
        <f>IFERROR(IF(VLOOKUP($A47,'Annex 2 EHV charges'!$D:$O,12,FALSE)=0,"",VLOOKUP($A47,'Annex 2 EHV charges'!$D:$O,12,FALSE)),"")</f>
        <v>0.05</v>
      </c>
    </row>
    <row r="48" spans="1:8" x14ac:dyDescent="0.2">
      <c r="A48" s="189">
        <f t="array" ref="A48">IFERROR(INDEX('Annex 2 EHV charges'!$D$10:$D$144, MATCH(0, IF(('Annex 2 EHV charges'!$D$10:$D$144=""),1, COUNTIF(A$4:$A47, 'Annex 2 EHV charges'!$D$10:$D$144)), 0)),"")</f>
        <v>57</v>
      </c>
      <c r="B48" s="190">
        <f>IF($A48="","",VLOOKUP($A48,'Annex 2 EHV charges'!$D:$O,2,0))</f>
        <v>57</v>
      </c>
      <c r="C48" s="191" t="str">
        <f>IF($A48="","",VLOOKUP($A48,'Annex 2 EHV charges'!$D:$O,3,0))</f>
        <v>2394000094590</v>
      </c>
      <c r="D48" s="190" t="str">
        <f>IF($A48="","",VLOOKUP($A48,'Annex 2 EHV charges'!$D:$O,4,0))</f>
        <v>EHV Site Specific (LLFC 826 &amp; 57)</v>
      </c>
      <c r="E48" s="203" t="str">
        <f>IFERROR(IF(VLOOKUP($A48,'Annex 2 EHV charges'!$D:$O,9,FALSE)=0,"",VLOOKUP($A48,'Annex 2 EHV charges'!$D:$O,9,FALSE)),"")</f>
        <v/>
      </c>
      <c r="F48" s="115">
        <f>IFERROR(IF(VLOOKUP($A48,'Annex 2 EHV charges'!$D:$O,10,FALSE)=0,"",VLOOKUP($A48,'Annex 2 EHV charges'!$D:$O,10,FALSE)),"")</f>
        <v>2063.5500000000002</v>
      </c>
      <c r="G48" s="116">
        <f>IFERROR(IF(VLOOKUP($A48,'Annex 2 EHV charges'!$D:$O,11,FALSE)=0,"",VLOOKUP($A48,'Annex 2 EHV charges'!$D:$O,11,FALSE)),"")</f>
        <v>0.05</v>
      </c>
      <c r="H48" s="116">
        <f>IFERROR(IF(VLOOKUP($A48,'Annex 2 EHV charges'!$D:$O,12,FALSE)=0,"",VLOOKUP($A48,'Annex 2 EHV charges'!$D:$O,12,FALSE)),"")</f>
        <v>0.05</v>
      </c>
    </row>
    <row r="49" spans="1:8" x14ac:dyDescent="0.2">
      <c r="A49" s="189">
        <f t="array" ref="A49">IFERROR(INDEX('Annex 2 EHV charges'!$D$10:$D$144, MATCH(0, IF(('Annex 2 EHV charges'!$D$10:$D$144=""),1, COUNTIF(A$4:$A48, 'Annex 2 EHV charges'!$D$10:$D$144)), 0)),"")</f>
        <v>58</v>
      </c>
      <c r="B49" s="190">
        <f>IF($A49="","",VLOOKUP($A49,'Annex 2 EHV charges'!$D:$O,2,0))</f>
        <v>58</v>
      </c>
      <c r="C49" s="191" t="str">
        <f>IF($A49="","",VLOOKUP($A49,'Annex 2 EHV charges'!$D:$O,3,0))</f>
        <v>2394000091952</v>
      </c>
      <c r="D49" s="190" t="str">
        <f>IF($A49="","",VLOOKUP($A49,'Annex 2 EHV charges'!$D:$O,4,0))</f>
        <v>EHV Site Specific (LLFC 827 &amp; 58)</v>
      </c>
      <c r="E49" s="203">
        <f>IFERROR(IF(VLOOKUP($A49,'Annex 2 EHV charges'!$D:$O,9,FALSE)=0,"",VLOOKUP($A49,'Annex 2 EHV charges'!$D:$O,9,FALSE)),"")</f>
        <v>-9.2999999999999999E-2</v>
      </c>
      <c r="F49" s="115">
        <f>IFERROR(IF(VLOOKUP($A49,'Annex 2 EHV charges'!$D:$O,10,FALSE)=0,"",VLOOKUP($A49,'Annex 2 EHV charges'!$D:$O,10,FALSE)),"")</f>
        <v>134.38999999999999</v>
      </c>
      <c r="G49" s="116">
        <f>IFERROR(IF(VLOOKUP($A49,'Annex 2 EHV charges'!$D:$O,11,FALSE)=0,"",VLOOKUP($A49,'Annex 2 EHV charges'!$D:$O,11,FALSE)),"")</f>
        <v>0.05</v>
      </c>
      <c r="H49" s="116">
        <f>IFERROR(IF(VLOOKUP($A49,'Annex 2 EHV charges'!$D:$O,12,FALSE)=0,"",VLOOKUP($A49,'Annex 2 EHV charges'!$D:$O,12,FALSE)),"")</f>
        <v>0.05</v>
      </c>
    </row>
    <row r="50" spans="1:8" x14ac:dyDescent="0.2">
      <c r="A50" s="189">
        <f t="array" ref="A50">IFERROR(INDEX('Annex 2 EHV charges'!$D$10:$D$144, MATCH(0, IF(('Annex 2 EHV charges'!$D$10:$D$144=""),1, COUNTIF(A$4:$A49, 'Annex 2 EHV charges'!$D$10:$D$144)), 0)),"")</f>
        <v>59</v>
      </c>
      <c r="B50" s="190">
        <f>IF($A50="","",VLOOKUP($A50,'Annex 2 EHV charges'!$D:$O,2,0))</f>
        <v>59</v>
      </c>
      <c r="C50" s="191" t="str">
        <f>IF($A50="","",VLOOKUP($A50,'Annex 2 EHV charges'!$D:$O,3,0))</f>
        <v>2394000095804</v>
      </c>
      <c r="D50" s="190" t="str">
        <f>IF($A50="","",VLOOKUP($A50,'Annex 2 EHV charges'!$D:$O,4,0))</f>
        <v>EHV Site Specific (LLFC 768 &amp; 59)</v>
      </c>
      <c r="E50" s="203" t="str">
        <f>IFERROR(IF(VLOOKUP($A50,'Annex 2 EHV charges'!$D:$O,9,FALSE)=0,"",VLOOKUP($A50,'Annex 2 EHV charges'!$D:$O,9,FALSE)),"")</f>
        <v/>
      </c>
      <c r="F50" s="115">
        <f>IFERROR(IF(VLOOKUP($A50,'Annex 2 EHV charges'!$D:$O,10,FALSE)=0,"",VLOOKUP($A50,'Annex 2 EHV charges'!$D:$O,10,FALSE)),"")</f>
        <v>133.41999999999999</v>
      </c>
      <c r="G50" s="116">
        <f>IFERROR(IF(VLOOKUP($A50,'Annex 2 EHV charges'!$D:$O,11,FALSE)=0,"",VLOOKUP($A50,'Annex 2 EHV charges'!$D:$O,11,FALSE)),"")</f>
        <v>0.05</v>
      </c>
      <c r="H50" s="116">
        <f>IFERROR(IF(VLOOKUP($A50,'Annex 2 EHV charges'!$D:$O,12,FALSE)=0,"",VLOOKUP($A50,'Annex 2 EHV charges'!$D:$O,12,FALSE)),"")</f>
        <v>0.05</v>
      </c>
    </row>
    <row r="51" spans="1:8" x14ac:dyDescent="0.2">
      <c r="A51" s="189">
        <f t="array" ref="A51">IFERROR(INDEX('Annex 2 EHV charges'!$D$10:$D$144, MATCH(0, IF(('Annex 2 EHV charges'!$D$10:$D$144=""),1, COUNTIF(A$4:$A50, 'Annex 2 EHV charges'!$D$10:$D$144)), 0)),"")</f>
        <v>105</v>
      </c>
      <c r="B51" s="190">
        <f>IF($A51="","",VLOOKUP($A51,'Annex 2 EHV charges'!$D:$O,2,0))</f>
        <v>105</v>
      </c>
      <c r="C51" s="191" t="str">
        <f>IF($A51="","",VLOOKUP($A51,'Annex 2 EHV charges'!$D:$O,3,0))</f>
        <v>2394000098805</v>
      </c>
      <c r="D51" s="190" t="str">
        <f>IF($A51="","",VLOOKUP($A51,'Annex 2 EHV charges'!$D:$O,4,0))</f>
        <v>EHV Site Specific (LLFC 801 &amp; 105)</v>
      </c>
      <c r="E51" s="203" t="str">
        <f>IFERROR(IF(VLOOKUP($A51,'Annex 2 EHV charges'!$D:$O,9,FALSE)=0,"",VLOOKUP($A51,'Annex 2 EHV charges'!$D:$O,9,FALSE)),"")</f>
        <v/>
      </c>
      <c r="F51" s="115">
        <f>IFERROR(IF(VLOOKUP($A51,'Annex 2 EHV charges'!$D:$O,10,FALSE)=0,"",VLOOKUP($A51,'Annex 2 EHV charges'!$D:$O,10,FALSE)),"")</f>
        <v>371.71</v>
      </c>
      <c r="G51" s="116">
        <f>IFERROR(IF(VLOOKUP($A51,'Annex 2 EHV charges'!$D:$O,11,FALSE)=0,"",VLOOKUP($A51,'Annex 2 EHV charges'!$D:$O,11,FALSE)),"")</f>
        <v>0.05</v>
      </c>
      <c r="H51" s="116">
        <f>IFERROR(IF(VLOOKUP($A51,'Annex 2 EHV charges'!$D:$O,12,FALSE)=0,"",VLOOKUP($A51,'Annex 2 EHV charges'!$D:$O,12,FALSE)),"")</f>
        <v>0.05</v>
      </c>
    </row>
    <row r="52" spans="1:8" x14ac:dyDescent="0.2">
      <c r="A52" s="189">
        <f t="array" ref="A52">IFERROR(INDEX('Annex 2 EHV charges'!$D$10:$D$144, MATCH(0, IF(('Annex 2 EHV charges'!$D$10:$D$144=""),1, COUNTIF(A$4:$A51, 'Annex 2 EHV charges'!$D$10:$D$144)), 0)),"")</f>
        <v>96</v>
      </c>
      <c r="B52" s="190">
        <f>IF($A52="","",VLOOKUP($A52,'Annex 2 EHV charges'!$D:$O,2,0))</f>
        <v>96</v>
      </c>
      <c r="C52" s="191" t="str">
        <f>IF($A52="","",VLOOKUP($A52,'Annex 2 EHV charges'!$D:$O,3,0))</f>
        <v>2394000102693</v>
      </c>
      <c r="D52" s="190" t="str">
        <f>IF($A52="","",VLOOKUP($A52,'Annex 2 EHV charges'!$D:$O,4,0))</f>
        <v>EHV Site Specific (LLFC 792 &amp; 96)</v>
      </c>
      <c r="E52" s="203" t="str">
        <f>IFERROR(IF(VLOOKUP($A52,'Annex 2 EHV charges'!$D:$O,9,FALSE)=0,"",VLOOKUP($A52,'Annex 2 EHV charges'!$D:$O,9,FALSE)),"")</f>
        <v/>
      </c>
      <c r="F52" s="115">
        <f>IFERROR(IF(VLOOKUP($A52,'Annex 2 EHV charges'!$D:$O,10,FALSE)=0,"",VLOOKUP($A52,'Annex 2 EHV charges'!$D:$O,10,FALSE)),"")</f>
        <v>2135.4299999999998</v>
      </c>
      <c r="G52" s="116">
        <f>IFERROR(IF(VLOOKUP($A52,'Annex 2 EHV charges'!$D:$O,11,FALSE)=0,"",VLOOKUP($A52,'Annex 2 EHV charges'!$D:$O,11,FALSE)),"")</f>
        <v>0.05</v>
      </c>
      <c r="H52" s="116">
        <f>IFERROR(IF(VLOOKUP($A52,'Annex 2 EHV charges'!$D:$O,12,FALSE)=0,"",VLOOKUP($A52,'Annex 2 EHV charges'!$D:$O,12,FALSE)),"")</f>
        <v>0.05</v>
      </c>
    </row>
    <row r="53" spans="1:8" x14ac:dyDescent="0.2">
      <c r="A53" s="189">
        <f t="array" ref="A53">IFERROR(INDEX('Annex 2 EHV charges'!$D$10:$D$144, MATCH(0, IF(('Annex 2 EHV charges'!$D$10:$D$144=""),1, COUNTIF(A$4:$A52, 'Annex 2 EHV charges'!$D$10:$D$144)), 0)),"")</f>
        <v>109</v>
      </c>
      <c r="B53" s="190">
        <f>IF($A53="","",VLOOKUP($A53,'Annex 2 EHV charges'!$D:$O,2,0))</f>
        <v>109</v>
      </c>
      <c r="C53" s="191" t="str">
        <f>IF($A53="","",VLOOKUP($A53,'Annex 2 EHV charges'!$D:$O,3,0))</f>
        <v>2394000122500</v>
      </c>
      <c r="D53" s="190" t="str">
        <f>IF($A53="","",VLOOKUP($A53,'Annex 2 EHV charges'!$D:$O,4,0))</f>
        <v>EHV Site Specific (LLFC 806 &amp; 109)</v>
      </c>
      <c r="E53" s="203" t="str">
        <f>IFERROR(IF(VLOOKUP($A53,'Annex 2 EHV charges'!$D:$O,9,FALSE)=0,"",VLOOKUP($A53,'Annex 2 EHV charges'!$D:$O,9,FALSE)),"")</f>
        <v/>
      </c>
      <c r="F53" s="115">
        <f>IFERROR(IF(VLOOKUP($A53,'Annex 2 EHV charges'!$D:$O,10,FALSE)=0,"",VLOOKUP($A53,'Annex 2 EHV charges'!$D:$O,10,FALSE)),"")</f>
        <v>1139.3399999999999</v>
      </c>
      <c r="G53" s="116">
        <f>IFERROR(IF(VLOOKUP($A53,'Annex 2 EHV charges'!$D:$O,11,FALSE)=0,"",VLOOKUP($A53,'Annex 2 EHV charges'!$D:$O,11,FALSE)),"")</f>
        <v>0.05</v>
      </c>
      <c r="H53" s="116">
        <f>IFERROR(IF(VLOOKUP($A53,'Annex 2 EHV charges'!$D:$O,12,FALSE)=0,"",VLOOKUP($A53,'Annex 2 EHV charges'!$D:$O,12,FALSE)),"")</f>
        <v>0.05</v>
      </c>
    </row>
    <row r="54" spans="1:8" x14ac:dyDescent="0.2">
      <c r="A54" s="189">
        <f t="array" ref="A54">IFERROR(INDEX('Annex 2 EHV charges'!$D$10:$D$144, MATCH(0, IF(('Annex 2 EHV charges'!$D$10:$D$144=""),1, COUNTIF(A$4:$A53, 'Annex 2 EHV charges'!$D$10:$D$144)), 0)),"")</f>
        <v>107</v>
      </c>
      <c r="B54" s="190">
        <f>IF($A54="","",VLOOKUP($A54,'Annex 2 EHV charges'!$D:$O,2,0))</f>
        <v>107</v>
      </c>
      <c r="C54" s="191" t="str">
        <f>IF($A54="","",VLOOKUP($A54,'Annex 2 EHV charges'!$D:$O,3,0))</f>
        <v>2394000099074</v>
      </c>
      <c r="D54" s="190" t="str">
        <f>IF($A54="","",VLOOKUP($A54,'Annex 2 EHV charges'!$D:$O,4,0))</f>
        <v>EHV Site Specific (LLFC 803 &amp; 107)</v>
      </c>
      <c r="E54" s="203" t="str">
        <f>IFERROR(IF(VLOOKUP($A54,'Annex 2 EHV charges'!$D:$O,9,FALSE)=0,"",VLOOKUP($A54,'Annex 2 EHV charges'!$D:$O,9,FALSE)),"")</f>
        <v/>
      </c>
      <c r="F54" s="115">
        <f>IFERROR(IF(VLOOKUP($A54,'Annex 2 EHV charges'!$D:$O,10,FALSE)=0,"",VLOOKUP($A54,'Annex 2 EHV charges'!$D:$O,10,FALSE)),"")</f>
        <v>371.68</v>
      </c>
      <c r="G54" s="116">
        <f>IFERROR(IF(VLOOKUP($A54,'Annex 2 EHV charges'!$D:$O,11,FALSE)=0,"",VLOOKUP($A54,'Annex 2 EHV charges'!$D:$O,11,FALSE)),"")</f>
        <v>0.05</v>
      </c>
      <c r="H54" s="116">
        <f>IFERROR(IF(VLOOKUP($A54,'Annex 2 EHV charges'!$D:$O,12,FALSE)=0,"",VLOOKUP($A54,'Annex 2 EHV charges'!$D:$O,12,FALSE)),"")</f>
        <v>0.05</v>
      </c>
    </row>
    <row r="55" spans="1:8" x14ac:dyDescent="0.2">
      <c r="A55" s="189">
        <f t="array" ref="A55">IFERROR(INDEX('Annex 2 EHV charges'!$D$10:$D$144, MATCH(0, IF(('Annex 2 EHV charges'!$D$10:$D$144=""),1, COUNTIF(A$4:$A54, 'Annex 2 EHV charges'!$D$10:$D$144)), 0)),"")</f>
        <v>108</v>
      </c>
      <c r="B55" s="190">
        <f>IF($A55="","",VLOOKUP($A55,'Annex 2 EHV charges'!$D:$O,2,0))</f>
        <v>108</v>
      </c>
      <c r="C55" s="191" t="str">
        <f>IF($A55="","",VLOOKUP($A55,'Annex 2 EHV charges'!$D:$O,3,0))</f>
        <v>2394000107353</v>
      </c>
      <c r="D55" s="190" t="str">
        <f>IF($A55="","",VLOOKUP($A55,'Annex 2 EHV charges'!$D:$O,4,0))</f>
        <v>EHV Site Specific (LLFC 805 &amp; 108)</v>
      </c>
      <c r="E55" s="203" t="str">
        <f>IFERROR(IF(VLOOKUP($A55,'Annex 2 EHV charges'!$D:$O,9,FALSE)=0,"",VLOOKUP($A55,'Annex 2 EHV charges'!$D:$O,9,FALSE)),"")</f>
        <v/>
      </c>
      <c r="F55" s="115">
        <f>IFERROR(IF(VLOOKUP($A55,'Annex 2 EHV charges'!$D:$O,10,FALSE)=0,"",VLOOKUP($A55,'Annex 2 EHV charges'!$D:$O,10,FALSE)),"")</f>
        <v>2721.32</v>
      </c>
      <c r="G55" s="116">
        <f>IFERROR(IF(VLOOKUP($A55,'Annex 2 EHV charges'!$D:$O,11,FALSE)=0,"",VLOOKUP($A55,'Annex 2 EHV charges'!$D:$O,11,FALSE)),"")</f>
        <v>0.05</v>
      </c>
      <c r="H55" s="116">
        <f>IFERROR(IF(VLOOKUP($A55,'Annex 2 EHV charges'!$D:$O,12,FALSE)=0,"",VLOOKUP($A55,'Annex 2 EHV charges'!$D:$O,12,FALSE)),"")</f>
        <v>0.05</v>
      </c>
    </row>
    <row r="56" spans="1:8" x14ac:dyDescent="0.2">
      <c r="A56" s="189">
        <f t="array" ref="A56">IFERROR(INDEX('Annex 2 EHV charges'!$D$10:$D$144, MATCH(0, IF(('Annex 2 EHV charges'!$D$10:$D$144=""),1, COUNTIF(A$4:$A55, 'Annex 2 EHV charges'!$D$10:$D$144)), 0)),"")</f>
        <v>56</v>
      </c>
      <c r="B56" s="190">
        <f>IF($A56="","",VLOOKUP($A56,'Annex 2 EHV charges'!$D:$O,2,0))</f>
        <v>56</v>
      </c>
      <c r="C56" s="191" t="str">
        <f>IF($A56="","",VLOOKUP($A56,'Annex 2 EHV charges'!$D:$O,3,0))</f>
        <v>2394000110630</v>
      </c>
      <c r="D56" s="190" t="str">
        <f>IF($A56="","",VLOOKUP($A56,'Annex 2 EHV charges'!$D:$O,4,0))</f>
        <v>EHV Site Specific (LLFC 825 &amp; 56)</v>
      </c>
      <c r="E56" s="203" t="str">
        <f>IFERROR(IF(VLOOKUP($A56,'Annex 2 EHV charges'!$D:$O,9,FALSE)=0,"",VLOOKUP($A56,'Annex 2 EHV charges'!$D:$O,9,FALSE)),"")</f>
        <v/>
      </c>
      <c r="F56" s="115">
        <f>IFERROR(IF(VLOOKUP($A56,'Annex 2 EHV charges'!$D:$O,10,FALSE)=0,"",VLOOKUP($A56,'Annex 2 EHV charges'!$D:$O,10,FALSE)),"")</f>
        <v>439.3</v>
      </c>
      <c r="G56" s="116">
        <f>IFERROR(IF(VLOOKUP($A56,'Annex 2 EHV charges'!$D:$O,11,FALSE)=0,"",VLOOKUP($A56,'Annex 2 EHV charges'!$D:$O,11,FALSE)),"")</f>
        <v>0.05</v>
      </c>
      <c r="H56" s="116">
        <f>IFERROR(IF(VLOOKUP($A56,'Annex 2 EHV charges'!$D:$O,12,FALSE)=0,"",VLOOKUP($A56,'Annex 2 EHV charges'!$D:$O,12,FALSE)),"")</f>
        <v>0.05</v>
      </c>
    </row>
    <row r="57" spans="1:8" ht="25.5" x14ac:dyDescent="0.2">
      <c r="A57" s="189">
        <f t="array" ref="A57">IFERROR(INDEX('Annex 2 EHV charges'!$D$10:$D$144, MATCH(0, IF(('Annex 2 EHV charges'!$D$10:$D$144=""),1, COUNTIF(A$4:$A56, 'Annex 2 EHV charges'!$D$10:$D$144)), 0)),"")</f>
        <v>106</v>
      </c>
      <c r="B57" s="190">
        <f>IF($A57="","",VLOOKUP($A57,'Annex 2 EHV charges'!$D:$O,2,0))</f>
        <v>106</v>
      </c>
      <c r="C57" s="191" t="str">
        <f>IF($A57="","",VLOOKUP($A57,'Annex 2 EHV charges'!$D:$O,3,0))</f>
        <v>2394000099056
2394000099065</v>
      </c>
      <c r="D57" s="190" t="str">
        <f>IF($A57="","",VLOOKUP($A57,'Annex 2 EHV charges'!$D:$O,4,0))</f>
        <v>EHV Site Specific (LLFC 802 &amp; 106)</v>
      </c>
      <c r="E57" s="203">
        <f>IFERROR(IF(VLOOKUP($A57,'Annex 2 EHV charges'!$D:$O,9,FALSE)=0,"",VLOOKUP($A57,'Annex 2 EHV charges'!$D:$O,9,FALSE)),"")</f>
        <v>-0.20499999999999999</v>
      </c>
      <c r="F57" s="115">
        <f>IFERROR(IF(VLOOKUP($A57,'Annex 2 EHV charges'!$D:$O,10,FALSE)=0,"",VLOOKUP($A57,'Annex 2 EHV charges'!$D:$O,10,FALSE)),"")</f>
        <v>910.91</v>
      </c>
      <c r="G57" s="116">
        <f>IFERROR(IF(VLOOKUP($A57,'Annex 2 EHV charges'!$D:$O,11,FALSE)=0,"",VLOOKUP($A57,'Annex 2 EHV charges'!$D:$O,11,FALSE)),"")</f>
        <v>0.05</v>
      </c>
      <c r="H57" s="116">
        <f>IFERROR(IF(VLOOKUP($A57,'Annex 2 EHV charges'!$D:$O,12,FALSE)=0,"",VLOOKUP($A57,'Annex 2 EHV charges'!$D:$O,12,FALSE)),"")</f>
        <v>0.05</v>
      </c>
    </row>
    <row r="58" spans="1:8" x14ac:dyDescent="0.2">
      <c r="A58" s="189">
        <f t="array" ref="A58">IFERROR(INDEX('Annex 2 EHV charges'!$D$10:$D$144, MATCH(0, IF(('Annex 2 EHV charges'!$D$10:$D$144=""),1, COUNTIF(A$4:$A57, 'Annex 2 EHV charges'!$D$10:$D$144)), 0)),"")</f>
        <v>63</v>
      </c>
      <c r="B58" s="190">
        <f>IF($A58="","",VLOOKUP($A58,'Annex 2 EHV charges'!$D:$O,2,0))</f>
        <v>63</v>
      </c>
      <c r="C58" s="191" t="str">
        <f>IF($A58="","",VLOOKUP($A58,'Annex 2 EHV charges'!$D:$O,3,0))</f>
        <v>2394000111660</v>
      </c>
      <c r="D58" s="190" t="str">
        <f>IF($A58="","",VLOOKUP($A58,'Annex 2 EHV charges'!$D:$O,4,0))</f>
        <v>EHV Site Specific (LLFC 807 &amp; 63)</v>
      </c>
      <c r="E58" s="203" t="str">
        <f>IFERROR(IF(VLOOKUP($A58,'Annex 2 EHV charges'!$D:$O,9,FALSE)=0,"",VLOOKUP($A58,'Annex 2 EHV charges'!$D:$O,9,FALSE)),"")</f>
        <v/>
      </c>
      <c r="F58" s="115">
        <f>IFERROR(IF(VLOOKUP($A58,'Annex 2 EHV charges'!$D:$O,10,FALSE)=0,"",VLOOKUP($A58,'Annex 2 EHV charges'!$D:$O,10,FALSE)),"")</f>
        <v>915.54</v>
      </c>
      <c r="G58" s="116">
        <f>IFERROR(IF(VLOOKUP($A58,'Annex 2 EHV charges'!$D:$O,11,FALSE)=0,"",VLOOKUP($A58,'Annex 2 EHV charges'!$D:$O,11,FALSE)),"")</f>
        <v>0.05</v>
      </c>
      <c r="H58" s="116">
        <f>IFERROR(IF(VLOOKUP($A58,'Annex 2 EHV charges'!$D:$O,12,FALSE)=0,"",VLOOKUP($A58,'Annex 2 EHV charges'!$D:$O,12,FALSE)),"")</f>
        <v>0.05</v>
      </c>
    </row>
    <row r="59" spans="1:8" x14ac:dyDescent="0.2">
      <c r="A59" s="189">
        <f t="array" ref="A59">IFERROR(INDEX('Annex 2 EHV charges'!$D$10:$D$144, MATCH(0, IF(('Annex 2 EHV charges'!$D$10:$D$144=""),1, COUNTIF(A$4:$A58, 'Annex 2 EHV charges'!$D$10:$D$144)), 0)),"")</f>
        <v>110</v>
      </c>
      <c r="B59" s="190">
        <f>IF($A59="","",VLOOKUP($A59,'Annex 2 EHV charges'!$D:$O,2,0))</f>
        <v>110</v>
      </c>
      <c r="C59" s="191" t="str">
        <f>IF($A59="","",VLOOKUP($A59,'Annex 2 EHV charges'!$D:$O,3,0))</f>
        <v>2394000118693</v>
      </c>
      <c r="D59" s="190" t="str">
        <f>IF($A59="","",VLOOKUP($A59,'Annex 2 EHV charges'!$D:$O,4,0))</f>
        <v>EHV Site Specific (LLFC 810 &amp; 110)</v>
      </c>
      <c r="E59" s="203">
        <f>IFERROR(IF(VLOOKUP($A59,'Annex 2 EHV charges'!$D:$O,9,FALSE)=0,"",VLOOKUP($A59,'Annex 2 EHV charges'!$D:$O,9,FALSE)),"")</f>
        <v>-5.3999999999999999E-2</v>
      </c>
      <c r="F59" s="115">
        <f>IFERROR(IF(VLOOKUP($A59,'Annex 2 EHV charges'!$D:$O,10,FALSE)=0,"",VLOOKUP($A59,'Annex 2 EHV charges'!$D:$O,10,FALSE)),"")</f>
        <v>4676.79</v>
      </c>
      <c r="G59" s="116">
        <f>IFERROR(IF(VLOOKUP($A59,'Annex 2 EHV charges'!$D:$O,11,FALSE)=0,"",VLOOKUP($A59,'Annex 2 EHV charges'!$D:$O,11,FALSE)),"")</f>
        <v>0.05</v>
      </c>
      <c r="H59" s="116">
        <f>IFERROR(IF(VLOOKUP($A59,'Annex 2 EHV charges'!$D:$O,12,FALSE)=0,"",VLOOKUP($A59,'Annex 2 EHV charges'!$D:$O,12,FALSE)),"")</f>
        <v>0.05</v>
      </c>
    </row>
    <row r="60" spans="1:8" x14ac:dyDescent="0.2">
      <c r="A60" s="189">
        <f t="array" ref="A60">IFERROR(INDEX('Annex 2 EHV charges'!$D$10:$D$144, MATCH(0, IF(('Annex 2 EHV charges'!$D$10:$D$144=""),1, COUNTIF(A$4:$A59, 'Annex 2 EHV charges'!$D$10:$D$144)), 0)),"")</f>
        <v>113</v>
      </c>
      <c r="B60" s="190">
        <f>IF($A60="","",VLOOKUP($A60,'Annex 2 EHV charges'!$D:$O,2,0))</f>
        <v>113</v>
      </c>
      <c r="C60" s="191" t="str">
        <f>IF($A60="","",VLOOKUP($A60,'Annex 2 EHV charges'!$D:$O,3,0))</f>
        <v>TBC</v>
      </c>
      <c r="D60" s="190" t="str">
        <f>IF($A60="","",VLOOKUP($A60,'Annex 2 EHV charges'!$D:$O,4,0))</f>
        <v>EHV Site Specific (LLFC 811 &amp; 113)</v>
      </c>
      <c r="E60" s="203" t="str">
        <f>IFERROR(IF(VLOOKUP($A60,'Annex 2 EHV charges'!$D:$O,9,FALSE)=0,"",VLOOKUP($A60,'Annex 2 EHV charges'!$D:$O,9,FALSE)),"")</f>
        <v/>
      </c>
      <c r="F60" s="115">
        <f>IFERROR(IF(VLOOKUP($A60,'Annex 2 EHV charges'!$D:$O,10,FALSE)=0,"",VLOOKUP($A60,'Annex 2 EHV charges'!$D:$O,10,FALSE)),"")</f>
        <v>3398.53</v>
      </c>
      <c r="G60" s="116">
        <f>IFERROR(IF(VLOOKUP($A60,'Annex 2 EHV charges'!$D:$O,11,FALSE)=0,"",VLOOKUP($A60,'Annex 2 EHV charges'!$D:$O,11,FALSE)),"")</f>
        <v>0.05</v>
      </c>
      <c r="H60" s="116">
        <f>IFERROR(IF(VLOOKUP($A60,'Annex 2 EHV charges'!$D:$O,12,FALSE)=0,"",VLOOKUP($A60,'Annex 2 EHV charges'!$D:$O,12,FALSE)),"")</f>
        <v>0.05</v>
      </c>
    </row>
    <row r="61" spans="1:8" x14ac:dyDescent="0.2">
      <c r="A61" s="189">
        <f t="array" ref="A61">IFERROR(INDEX('Annex 2 EHV charges'!$D$10:$D$144, MATCH(0, IF(('Annex 2 EHV charges'!$D$10:$D$144=""),1, COUNTIF(A$4:$A60, 'Annex 2 EHV charges'!$D$10:$D$144)), 0)),"")</f>
        <v>31</v>
      </c>
      <c r="B61" s="190">
        <f>IF($A61="","",VLOOKUP($A61,'Annex 2 EHV charges'!$D:$O,2,0))</f>
        <v>31</v>
      </c>
      <c r="C61" s="191" t="str">
        <f>IF($A61="","",VLOOKUP($A61,'Annex 2 EHV charges'!$D:$O,3,0))</f>
        <v>2300000542785</v>
      </c>
      <c r="D61" s="190" t="str">
        <f>IF($A61="","",VLOOKUP($A61,'Annex 2 EHV charges'!$D:$O,4,0))</f>
        <v>EHV Site Specific (LLFC 885 &amp; 31)</v>
      </c>
      <c r="E61" s="203">
        <f>IFERROR(IF(VLOOKUP($A61,'Annex 2 EHV charges'!$D:$O,9,FALSE)=0,"",VLOOKUP($A61,'Annex 2 EHV charges'!$D:$O,9,FALSE)),"")</f>
        <v>-1.4999999999999999E-2</v>
      </c>
      <c r="F61" s="115">
        <f>IFERROR(IF(VLOOKUP($A61,'Annex 2 EHV charges'!$D:$O,10,FALSE)=0,"",VLOOKUP($A61,'Annex 2 EHV charges'!$D:$O,10,FALSE)),"")</f>
        <v>1967.5</v>
      </c>
      <c r="G61" s="116">
        <f>IFERROR(IF(VLOOKUP($A61,'Annex 2 EHV charges'!$D:$O,11,FALSE)=0,"",VLOOKUP($A61,'Annex 2 EHV charges'!$D:$O,11,FALSE)),"")</f>
        <v>0.05</v>
      </c>
      <c r="H61" s="116">
        <f>IFERROR(IF(VLOOKUP($A61,'Annex 2 EHV charges'!$D:$O,12,FALSE)=0,"",VLOOKUP($A61,'Annex 2 EHV charges'!$D:$O,12,FALSE)),"")</f>
        <v>0.05</v>
      </c>
    </row>
    <row r="62" spans="1:8" x14ac:dyDescent="0.2">
      <c r="A62" s="189">
        <f t="array" ref="A62">IFERROR(INDEX('Annex 2 EHV charges'!$D$10:$D$144, MATCH(0, IF(('Annex 2 EHV charges'!$D$10:$D$144=""),1, COUNTIF(A$4:$A61, 'Annex 2 EHV charges'!$D$10:$D$144)), 0)),"")</f>
        <v>42</v>
      </c>
      <c r="B62" s="190">
        <f>IF($A62="","",VLOOKUP($A62,'Annex 2 EHV charges'!$D:$O,2,0))</f>
        <v>42</v>
      </c>
      <c r="C62" s="191" t="str">
        <f>IF($A62="","",VLOOKUP($A62,'Annex 2 EHV charges'!$D:$O,3,0))</f>
        <v>TBC</v>
      </c>
      <c r="D62" s="190" t="str">
        <f>IF($A62="","",VLOOKUP($A62,'Annex 2 EHV charges'!$D:$O,4,0))</f>
        <v>EHV Site Specific (LLFC 828 &amp; 42)</v>
      </c>
      <c r="E62" s="203" t="str">
        <f>IFERROR(IF(VLOOKUP($A62,'Annex 2 EHV charges'!$D:$O,9,FALSE)=0,"",VLOOKUP($A62,'Annex 2 EHV charges'!$D:$O,9,FALSE)),"")</f>
        <v/>
      </c>
      <c r="F62" s="115">
        <f>IFERROR(IF(VLOOKUP($A62,'Annex 2 EHV charges'!$D:$O,10,FALSE)=0,"",VLOOKUP($A62,'Annex 2 EHV charges'!$D:$O,10,FALSE)),"")</f>
        <v>1043.02</v>
      </c>
      <c r="G62" s="116">
        <f>IFERROR(IF(VLOOKUP($A62,'Annex 2 EHV charges'!$D:$O,11,FALSE)=0,"",VLOOKUP($A62,'Annex 2 EHV charges'!$D:$O,11,FALSE)),"")</f>
        <v>0.05</v>
      </c>
      <c r="H62" s="116">
        <f>IFERROR(IF(VLOOKUP($A62,'Annex 2 EHV charges'!$D:$O,12,FALSE)=0,"",VLOOKUP($A62,'Annex 2 EHV charges'!$D:$O,12,FALSE)),"")</f>
        <v>0.05</v>
      </c>
    </row>
    <row r="63" spans="1:8" x14ac:dyDescent="0.2">
      <c r="A63" s="189">
        <f t="array" ref="A63">IFERROR(INDEX('Annex 2 EHV charges'!$D$10:$D$144, MATCH(0, IF(('Annex 2 EHV charges'!$D$10:$D$144=""),1, COUNTIF(A$4:$A62, 'Annex 2 EHV charges'!$D$10:$D$144)), 0)),"")</f>
        <v>43</v>
      </c>
      <c r="B63" s="190">
        <f>IF($A63="","",VLOOKUP($A63,'Annex 2 EHV charges'!$D:$O,2,0))</f>
        <v>43</v>
      </c>
      <c r="C63" s="191" t="str">
        <f>IF($A63="","",VLOOKUP($A63,'Annex 2 EHV charges'!$D:$O,3,0))</f>
        <v>TBC</v>
      </c>
      <c r="D63" s="190" t="str">
        <f>IF($A63="","",VLOOKUP($A63,'Annex 2 EHV charges'!$D:$O,4,0))</f>
        <v>EHV Site Specific (LLFC 829 &amp; 43)</v>
      </c>
      <c r="E63" s="203" t="str">
        <f>IFERROR(IF(VLOOKUP($A63,'Annex 2 EHV charges'!$D:$O,9,FALSE)=0,"",VLOOKUP($A63,'Annex 2 EHV charges'!$D:$O,9,FALSE)),"")</f>
        <v/>
      </c>
      <c r="F63" s="115">
        <f>IFERROR(IF(VLOOKUP($A63,'Annex 2 EHV charges'!$D:$O,10,FALSE)=0,"",VLOOKUP($A63,'Annex 2 EHV charges'!$D:$O,10,FALSE)),"")</f>
        <v>1809.33</v>
      </c>
      <c r="G63" s="116">
        <f>IFERROR(IF(VLOOKUP($A63,'Annex 2 EHV charges'!$D:$O,11,FALSE)=0,"",VLOOKUP($A63,'Annex 2 EHV charges'!$D:$O,11,FALSE)),"")</f>
        <v>0.05</v>
      </c>
      <c r="H63" s="116">
        <f>IFERROR(IF(VLOOKUP($A63,'Annex 2 EHV charges'!$D:$O,12,FALSE)=0,"",VLOOKUP($A63,'Annex 2 EHV charges'!$D:$O,12,FALSE)),"")</f>
        <v>0.05</v>
      </c>
    </row>
    <row r="64" spans="1:8" x14ac:dyDescent="0.2">
      <c r="A64" s="189">
        <f t="array" ref="A64">IFERROR(INDEX('Annex 2 EHV charges'!$D$10:$D$144, MATCH(0, IF(('Annex 2 EHV charges'!$D$10:$D$144=""),1, COUNTIF(A$4:$A63, 'Annex 2 EHV charges'!$D$10:$D$144)), 0)),"")</f>
        <v>44</v>
      </c>
      <c r="B64" s="190">
        <f>IF($A64="","",VLOOKUP($A64,'Annex 2 EHV charges'!$D:$O,2,0))</f>
        <v>44</v>
      </c>
      <c r="C64" s="191" t="str">
        <f>IF($A64="","",VLOOKUP($A64,'Annex 2 EHV charges'!$D:$O,3,0))</f>
        <v>2394000121845</v>
      </c>
      <c r="D64" s="190" t="str">
        <f>IF($A64="","",VLOOKUP($A64,'Annex 2 EHV charges'!$D:$O,4,0))</f>
        <v>EHV Site Specific (LLFC 830 &amp; 44)</v>
      </c>
      <c r="E64" s="203">
        <f>IFERROR(IF(VLOOKUP($A64,'Annex 2 EHV charges'!$D:$O,9,FALSE)=0,"",VLOOKUP($A64,'Annex 2 EHV charges'!$D:$O,9,FALSE)),"")</f>
        <v>-0.33500000000000002</v>
      </c>
      <c r="F64" s="115">
        <f>IFERROR(IF(VLOOKUP($A64,'Annex 2 EHV charges'!$D:$O,10,FALSE)=0,"",VLOOKUP($A64,'Annex 2 EHV charges'!$D:$O,10,FALSE)),"")</f>
        <v>814.61</v>
      </c>
      <c r="G64" s="116">
        <f>IFERROR(IF(VLOOKUP($A64,'Annex 2 EHV charges'!$D:$O,11,FALSE)=0,"",VLOOKUP($A64,'Annex 2 EHV charges'!$D:$O,11,FALSE)),"")</f>
        <v>0.05</v>
      </c>
      <c r="H64" s="116">
        <f>IFERROR(IF(VLOOKUP($A64,'Annex 2 EHV charges'!$D:$O,12,FALSE)=0,"",VLOOKUP($A64,'Annex 2 EHV charges'!$D:$O,12,FALSE)),"")</f>
        <v>0.05</v>
      </c>
    </row>
    <row r="65" spans="1:8" x14ac:dyDescent="0.2">
      <c r="A65" s="189">
        <f t="array" ref="A65">IFERROR(INDEX('Annex 2 EHV charges'!$D$10:$D$144, MATCH(0, IF(('Annex 2 EHV charges'!$D$10:$D$144=""),1, COUNTIF(A$4:$A64, 'Annex 2 EHV charges'!$D$10:$D$144)), 0)),"")</f>
        <v>45</v>
      </c>
      <c r="B65" s="190">
        <f>IF($A65="","",VLOOKUP($A65,'Annex 2 EHV charges'!$D:$O,2,0))</f>
        <v>45</v>
      </c>
      <c r="C65" s="191" t="str">
        <f>IF($A65="","",VLOOKUP($A65,'Annex 2 EHV charges'!$D:$O,3,0))</f>
        <v>TBC</v>
      </c>
      <c r="D65" s="190" t="str">
        <f>IF($A65="","",VLOOKUP($A65,'Annex 2 EHV charges'!$D:$O,4,0))</f>
        <v>EHV Site Specific (LLFC 726 &amp; 45)</v>
      </c>
      <c r="E65" s="203" t="str">
        <f>IFERROR(IF(VLOOKUP($A65,'Annex 2 EHV charges'!$D:$O,9,FALSE)=0,"",VLOOKUP($A65,'Annex 2 EHV charges'!$D:$O,9,FALSE)),"")</f>
        <v/>
      </c>
      <c r="F65" s="115">
        <f>IFERROR(IF(VLOOKUP($A65,'Annex 2 EHV charges'!$D:$O,10,FALSE)=0,"",VLOOKUP($A65,'Annex 2 EHV charges'!$D:$O,10,FALSE)),"")</f>
        <v>613.17999999999995</v>
      </c>
      <c r="G65" s="116">
        <f>IFERROR(IF(VLOOKUP($A65,'Annex 2 EHV charges'!$D:$O,11,FALSE)=0,"",VLOOKUP($A65,'Annex 2 EHV charges'!$D:$O,11,FALSE)),"")</f>
        <v>0.05</v>
      </c>
      <c r="H65" s="116">
        <f>IFERROR(IF(VLOOKUP($A65,'Annex 2 EHV charges'!$D:$O,12,FALSE)=0,"",VLOOKUP($A65,'Annex 2 EHV charges'!$D:$O,12,FALSE)),"")</f>
        <v>0.05</v>
      </c>
    </row>
    <row r="66" spans="1:8" x14ac:dyDescent="0.2">
      <c r="A66" s="189">
        <f t="array" ref="A66">IFERROR(INDEX('Annex 2 EHV charges'!$D$10:$D$144, MATCH(0, IF(('Annex 2 EHV charges'!$D$10:$D$144=""),1, COUNTIF(A$4:$A65, 'Annex 2 EHV charges'!$D$10:$D$144)), 0)),"")</f>
        <v>46</v>
      </c>
      <c r="B66" s="190">
        <f>IF($A66="","",VLOOKUP($A66,'Annex 2 EHV charges'!$D:$O,2,0))</f>
        <v>46</v>
      </c>
      <c r="C66" s="191" t="str">
        <f>IF($A66="","",VLOOKUP($A66,'Annex 2 EHV charges'!$D:$O,3,0))</f>
        <v>2394000124400</v>
      </c>
      <c r="D66" s="190" t="str">
        <f>IF($A66="","",VLOOKUP($A66,'Annex 2 EHV charges'!$D:$O,4,0))</f>
        <v>EHV Site Specific (LLFC 727 &amp; 46)</v>
      </c>
      <c r="E66" s="203" t="str">
        <f>IFERROR(IF(VLOOKUP($A66,'Annex 2 EHV charges'!$D:$O,9,FALSE)=0,"",VLOOKUP($A66,'Annex 2 EHV charges'!$D:$O,9,FALSE)),"")</f>
        <v/>
      </c>
      <c r="F66" s="115">
        <f>IFERROR(IF(VLOOKUP($A66,'Annex 2 EHV charges'!$D:$O,10,FALSE)=0,"",VLOOKUP($A66,'Annex 2 EHV charges'!$D:$O,10,FALSE)),"")</f>
        <v>3433.11</v>
      </c>
      <c r="G66" s="116">
        <f>IFERROR(IF(VLOOKUP($A66,'Annex 2 EHV charges'!$D:$O,11,FALSE)=0,"",VLOOKUP($A66,'Annex 2 EHV charges'!$D:$O,11,FALSE)),"")</f>
        <v>0.05</v>
      </c>
      <c r="H66" s="116">
        <f>IFERROR(IF(VLOOKUP($A66,'Annex 2 EHV charges'!$D:$O,12,FALSE)=0,"",VLOOKUP($A66,'Annex 2 EHV charges'!$D:$O,12,FALSE)),"")</f>
        <v>0.05</v>
      </c>
    </row>
    <row r="67" spans="1:8" x14ac:dyDescent="0.2">
      <c r="A67" s="189">
        <f t="array" ref="A67">IFERROR(INDEX('Annex 2 EHV charges'!$D$10:$D$144, MATCH(0, IF(('Annex 2 EHV charges'!$D$10:$D$144=""),1, COUNTIF(A$4:$A66, 'Annex 2 EHV charges'!$D$10:$D$144)), 0)),"")</f>
        <v>47</v>
      </c>
      <c r="B67" s="190">
        <f>IF($A67="","",VLOOKUP($A67,'Annex 2 EHV charges'!$D:$O,2,0))</f>
        <v>47</v>
      </c>
      <c r="C67" s="191" t="str">
        <f>IF($A67="","",VLOOKUP($A67,'Annex 2 EHV charges'!$D:$O,3,0))</f>
        <v>2394000123434</v>
      </c>
      <c r="D67" s="190" t="str">
        <f>IF($A67="","",VLOOKUP($A67,'Annex 2 EHV charges'!$D:$O,4,0))</f>
        <v>EHV Site Specific (LLFC 728 &amp; 47)</v>
      </c>
      <c r="E67" s="203" t="str">
        <f>IFERROR(IF(VLOOKUP($A67,'Annex 2 EHV charges'!$D:$O,9,FALSE)=0,"",VLOOKUP($A67,'Annex 2 EHV charges'!$D:$O,9,FALSE)),"")</f>
        <v/>
      </c>
      <c r="F67" s="115">
        <f>IFERROR(IF(VLOOKUP($A67,'Annex 2 EHV charges'!$D:$O,10,FALSE)=0,"",VLOOKUP($A67,'Annex 2 EHV charges'!$D:$O,10,FALSE)),"")</f>
        <v>5928.92</v>
      </c>
      <c r="G67" s="116">
        <f>IFERROR(IF(VLOOKUP($A67,'Annex 2 EHV charges'!$D:$O,11,FALSE)=0,"",VLOOKUP($A67,'Annex 2 EHV charges'!$D:$O,11,FALSE)),"")</f>
        <v>0.05</v>
      </c>
      <c r="H67" s="116">
        <f>IFERROR(IF(VLOOKUP($A67,'Annex 2 EHV charges'!$D:$O,12,FALSE)=0,"",VLOOKUP($A67,'Annex 2 EHV charges'!$D:$O,12,FALSE)),"")</f>
        <v>0.05</v>
      </c>
    </row>
    <row r="68" spans="1:8" x14ac:dyDescent="0.2">
      <c r="A68" s="189">
        <f t="array" ref="A68">IFERROR(INDEX('Annex 2 EHV charges'!$D$10:$D$144, MATCH(0, IF(('Annex 2 EHV charges'!$D$10:$D$144=""),1, COUNTIF(A$4:$A67, 'Annex 2 EHV charges'!$D$10:$D$144)), 0)),"")</f>
        <v>48</v>
      </c>
      <c r="B68" s="190">
        <f>IF($A68="","",VLOOKUP($A68,'Annex 2 EHV charges'!$D:$O,2,0))</f>
        <v>48</v>
      </c>
      <c r="C68" s="191" t="str">
        <f>IF($A68="","",VLOOKUP($A68,'Annex 2 EHV charges'!$D:$O,3,0))</f>
        <v>TBC</v>
      </c>
      <c r="D68" s="190" t="str">
        <f>IF($A68="","",VLOOKUP($A68,'Annex 2 EHV charges'!$D:$O,4,0))</f>
        <v>EHV Site Specific (LLFC 729 &amp; 48)</v>
      </c>
      <c r="E68" s="203" t="str">
        <f>IFERROR(IF(VLOOKUP($A68,'Annex 2 EHV charges'!$D:$O,9,FALSE)=0,"",VLOOKUP($A68,'Annex 2 EHV charges'!$D:$O,9,FALSE)),"")</f>
        <v/>
      </c>
      <c r="F68" s="115">
        <f>IFERROR(IF(VLOOKUP($A68,'Annex 2 EHV charges'!$D:$O,10,FALSE)=0,"",VLOOKUP($A68,'Annex 2 EHV charges'!$D:$O,10,FALSE)),"")</f>
        <v>2685.07</v>
      </c>
      <c r="G68" s="116">
        <f>IFERROR(IF(VLOOKUP($A68,'Annex 2 EHV charges'!$D:$O,11,FALSE)=0,"",VLOOKUP($A68,'Annex 2 EHV charges'!$D:$O,11,FALSE)),"")</f>
        <v>0.05</v>
      </c>
      <c r="H68" s="116">
        <f>IFERROR(IF(VLOOKUP($A68,'Annex 2 EHV charges'!$D:$O,12,FALSE)=0,"",VLOOKUP($A68,'Annex 2 EHV charges'!$D:$O,12,FALSE)),"")</f>
        <v>0.05</v>
      </c>
    </row>
    <row r="69" spans="1:8" x14ac:dyDescent="0.2">
      <c r="A69" s="189">
        <f t="array" ref="A69">IFERROR(INDEX('Annex 2 EHV charges'!$D$10:$D$144, MATCH(0, IF(('Annex 2 EHV charges'!$D$10:$D$144=""),1, COUNTIF(A$4:$A68, 'Annex 2 EHV charges'!$D$10:$D$144)), 0)),"")</f>
        <v>49</v>
      </c>
      <c r="B69" s="190">
        <f>IF($A69="","",VLOOKUP($A69,'Annex 2 EHV charges'!$D:$O,2,0))</f>
        <v>49</v>
      </c>
      <c r="C69" s="191" t="str">
        <f>IF($A69="","",VLOOKUP($A69,'Annex 2 EHV charges'!$D:$O,3,0))</f>
        <v>TBC</v>
      </c>
      <c r="D69" s="190" t="str">
        <f>IF($A69="","",VLOOKUP($A69,'Annex 2 EHV charges'!$D:$O,4,0))</f>
        <v>EHV Site Specific (LLFC 730 &amp; 49)</v>
      </c>
      <c r="E69" s="203" t="str">
        <f>IFERROR(IF(VLOOKUP($A69,'Annex 2 EHV charges'!$D:$O,9,FALSE)=0,"",VLOOKUP($A69,'Annex 2 EHV charges'!$D:$O,9,FALSE)),"")</f>
        <v/>
      </c>
      <c r="F69" s="115">
        <f>IFERROR(IF(VLOOKUP($A69,'Annex 2 EHV charges'!$D:$O,10,FALSE)=0,"",VLOOKUP($A69,'Annex 2 EHV charges'!$D:$O,10,FALSE)),"")</f>
        <v>3664.49</v>
      </c>
      <c r="G69" s="116">
        <f>IFERROR(IF(VLOOKUP($A69,'Annex 2 EHV charges'!$D:$O,11,FALSE)=0,"",VLOOKUP($A69,'Annex 2 EHV charges'!$D:$O,11,FALSE)),"")</f>
        <v>0.05</v>
      </c>
      <c r="H69" s="116">
        <f>IFERROR(IF(VLOOKUP($A69,'Annex 2 EHV charges'!$D:$O,12,FALSE)=0,"",VLOOKUP($A69,'Annex 2 EHV charges'!$D:$O,12,FALSE)),"")</f>
        <v>0.05</v>
      </c>
    </row>
    <row r="70" spans="1:8" x14ac:dyDescent="0.2">
      <c r="A70" s="189">
        <f t="array" ref="A70">IFERROR(INDEX('Annex 2 EHV charges'!$D$10:$D$144, MATCH(0, IF(('Annex 2 EHV charges'!$D$10:$D$144=""),1, COUNTIF(A$4:$A69, 'Annex 2 EHV charges'!$D$10:$D$144)), 0)),"")</f>
        <v>64</v>
      </c>
      <c r="B70" s="190">
        <f>IF($A70="","",VLOOKUP($A70,'Annex 2 EHV charges'!$D:$O,2,0))</f>
        <v>64</v>
      </c>
      <c r="C70" s="191" t="str">
        <f>IF($A70="","",VLOOKUP($A70,'Annex 2 EHV charges'!$D:$O,3,0))</f>
        <v>2394000113278</v>
      </c>
      <c r="D70" s="190" t="str">
        <f>IF($A70="","",VLOOKUP($A70,'Annex 2 EHV charges'!$D:$O,4,0))</f>
        <v>EHV Site Specific (LLFC 809 &amp; 64)</v>
      </c>
      <c r="E70" s="203" t="str">
        <f>IFERROR(IF(VLOOKUP($A70,'Annex 2 EHV charges'!$D:$O,9,FALSE)=0,"",VLOOKUP($A70,'Annex 2 EHV charges'!$D:$O,9,FALSE)),"")</f>
        <v/>
      </c>
      <c r="F70" s="115">
        <f>IFERROR(IF(VLOOKUP($A70,'Annex 2 EHV charges'!$D:$O,10,FALSE)=0,"",VLOOKUP($A70,'Annex 2 EHV charges'!$D:$O,10,FALSE)),"")</f>
        <v>2192.2800000000002</v>
      </c>
      <c r="G70" s="116">
        <f>IFERROR(IF(VLOOKUP($A70,'Annex 2 EHV charges'!$D:$O,11,FALSE)=0,"",VLOOKUP($A70,'Annex 2 EHV charges'!$D:$O,11,FALSE)),"")</f>
        <v>0.05</v>
      </c>
      <c r="H70" s="116">
        <f>IFERROR(IF(VLOOKUP($A70,'Annex 2 EHV charges'!$D:$O,12,FALSE)=0,"",VLOOKUP($A70,'Annex 2 EHV charges'!$D:$O,12,FALSE)),"")</f>
        <v>0.05</v>
      </c>
    </row>
    <row r="71" spans="1:8" x14ac:dyDescent="0.2">
      <c r="A71" s="189">
        <f t="array" ref="A71">IFERROR(INDEX('Annex 2 EHV charges'!$D$10:$D$144, MATCH(0, IF(('Annex 2 EHV charges'!$D$10:$D$144=""),1, COUNTIF(A$4:$A70, 'Annex 2 EHV charges'!$D$10:$D$144)), 0)),"")</f>
        <v>50</v>
      </c>
      <c r="B71" s="190">
        <f>IF($A71="","",VLOOKUP($A71,'Annex 2 EHV charges'!$D:$O,2,0))</f>
        <v>50</v>
      </c>
      <c r="C71" s="191" t="str">
        <f>IF($A71="","",VLOOKUP($A71,'Annex 2 EHV charges'!$D:$O,3,0))</f>
        <v>TBC</v>
      </c>
      <c r="D71" s="190" t="str">
        <f>IF($A71="","",VLOOKUP($A71,'Annex 2 EHV charges'!$D:$O,4,0))</f>
        <v>EHV Site Specific (LLFC 731 &amp; 50)</v>
      </c>
      <c r="E71" s="203" t="str">
        <f>IFERROR(IF(VLOOKUP($A71,'Annex 2 EHV charges'!$D:$O,9,FALSE)=0,"",VLOOKUP($A71,'Annex 2 EHV charges'!$D:$O,9,FALSE)),"")</f>
        <v/>
      </c>
      <c r="F71" s="115">
        <f>IFERROR(IF(VLOOKUP($A71,'Annex 2 EHV charges'!$D:$O,10,FALSE)=0,"",VLOOKUP($A71,'Annex 2 EHV charges'!$D:$O,10,FALSE)),"")</f>
        <v>2215.09</v>
      </c>
      <c r="G71" s="116">
        <f>IFERROR(IF(VLOOKUP($A71,'Annex 2 EHV charges'!$D:$O,11,FALSE)=0,"",VLOOKUP($A71,'Annex 2 EHV charges'!$D:$O,11,FALSE)),"")</f>
        <v>0.05</v>
      </c>
      <c r="H71" s="116">
        <f>IFERROR(IF(VLOOKUP($A71,'Annex 2 EHV charges'!$D:$O,12,FALSE)=0,"",VLOOKUP($A71,'Annex 2 EHV charges'!$D:$O,12,FALSE)),"")</f>
        <v>0.05</v>
      </c>
    </row>
    <row r="72" spans="1:8" ht="25.5" x14ac:dyDescent="0.2">
      <c r="A72" s="189">
        <f t="array" ref="A72">IFERROR(INDEX('Annex 2 EHV charges'!$D$10:$D$144, MATCH(0, IF(('Annex 2 EHV charges'!$D$10:$D$144=""),1, COUNTIF(A$4:$A71, 'Annex 2 EHV charges'!$D$10:$D$144)), 0)),"")</f>
        <v>35</v>
      </c>
      <c r="B72" s="190">
        <f>IF($A72="","",VLOOKUP($A72,'Annex 2 EHV charges'!$D:$O,2,0))</f>
        <v>35</v>
      </c>
      <c r="C72" s="191" t="str">
        <f>IF($A72="","",VLOOKUP($A72,'Annex 2 EHV charges'!$D:$O,3,0))</f>
        <v>2300000234242
2300000234251</v>
      </c>
      <c r="D72" s="190" t="str">
        <f>IF($A72="","",VLOOKUP($A72,'Annex 2 EHV charges'!$D:$O,4,0))</f>
        <v>EHV Site Specific - Generation Exempt (LLFC 891 &amp; 35)</v>
      </c>
      <c r="E72" s="203" t="str">
        <f>IFERROR(IF(VLOOKUP($A72,'Annex 2 EHV charges'!$D:$O,9,FALSE)=0,"",VLOOKUP($A72,'Annex 2 EHV charges'!$D:$O,9,FALSE)),"")</f>
        <v/>
      </c>
      <c r="F72" s="115" t="str">
        <f>IFERROR(IF(VLOOKUP($A72,'Annex 2 EHV charges'!$D:$O,10,FALSE)=0,"",VLOOKUP($A72,'Annex 2 EHV charges'!$D:$O,10,FALSE)),"")</f>
        <v/>
      </c>
      <c r="G72" s="116" t="str">
        <f>IFERROR(IF(VLOOKUP($A72,'Annex 2 EHV charges'!$D:$O,11,FALSE)=0,"",VLOOKUP($A72,'Annex 2 EHV charges'!$D:$O,11,FALSE)),"")</f>
        <v/>
      </c>
      <c r="H72" s="116" t="str">
        <f>IFERROR(IF(VLOOKUP($A72,'Annex 2 EHV charges'!$D:$O,12,FALSE)=0,"",VLOOKUP($A72,'Annex 2 EHV charges'!$D:$O,12,FALSE)),"")</f>
        <v/>
      </c>
    </row>
    <row r="73" spans="1:8" x14ac:dyDescent="0.2">
      <c r="A73" s="189">
        <f t="array" ref="A73">IFERROR(INDEX('Annex 2 EHV charges'!$D$10:$D$144, MATCH(0, IF(('Annex 2 EHV charges'!$D$10:$D$144=""),1, COUNTIF(A$4:$A72, 'Annex 2 EHV charges'!$D$10:$D$144)), 0)),"")</f>
        <v>114</v>
      </c>
      <c r="B73" s="190">
        <f>IF($A73="","",VLOOKUP($A73,'Annex 2 EHV charges'!$D:$O,2,0))</f>
        <v>114</v>
      </c>
      <c r="C73" s="191" t="str">
        <f>IF($A73="","",VLOOKUP($A73,'Annex 2 EHV charges'!$D:$O,3,0))</f>
        <v>TBC</v>
      </c>
      <c r="D73" s="190" t="str">
        <f>IF($A73="","",VLOOKUP($A73,'Annex 2 EHV charges'!$D:$O,4,0))</f>
        <v>EHV Site Specific (LLFC 732 &amp; 114)</v>
      </c>
      <c r="E73" s="203" t="str">
        <f>IFERROR(IF(VLOOKUP($A73,'Annex 2 EHV charges'!$D:$O,9,FALSE)=0,"",VLOOKUP($A73,'Annex 2 EHV charges'!$D:$O,9,FALSE)),"")</f>
        <v/>
      </c>
      <c r="F73" s="115">
        <f>IFERROR(IF(VLOOKUP($A73,'Annex 2 EHV charges'!$D:$O,10,FALSE)=0,"",VLOOKUP($A73,'Annex 2 EHV charges'!$D:$O,10,FALSE)),"")</f>
        <v>518.24</v>
      </c>
      <c r="G73" s="116">
        <f>IFERROR(IF(VLOOKUP($A73,'Annex 2 EHV charges'!$D:$O,11,FALSE)=0,"",VLOOKUP($A73,'Annex 2 EHV charges'!$D:$O,11,FALSE)),"")</f>
        <v>0.05</v>
      </c>
      <c r="H73" s="116">
        <f>IFERROR(IF(VLOOKUP($A73,'Annex 2 EHV charges'!$D:$O,12,FALSE)=0,"",VLOOKUP($A73,'Annex 2 EHV charges'!$D:$O,12,FALSE)),"")</f>
        <v>0.05</v>
      </c>
    </row>
    <row r="74" spans="1:8" x14ac:dyDescent="0.2">
      <c r="A74" s="189">
        <f t="array" ref="A74">IFERROR(INDEX('Annex 2 EHV charges'!$D$10:$D$144, MATCH(0, IF(('Annex 2 EHV charges'!$D$10:$D$144=""),1, COUNTIF(A$4:$A73, 'Annex 2 EHV charges'!$D$10:$D$144)), 0)),"")</f>
        <v>115</v>
      </c>
      <c r="B74" s="190">
        <f>IF($A74="","",VLOOKUP($A74,'Annex 2 EHV charges'!$D:$O,2,0))</f>
        <v>115</v>
      </c>
      <c r="C74" s="191" t="str">
        <f>IF($A74="","",VLOOKUP($A74,'Annex 2 EHV charges'!$D:$O,3,0))</f>
        <v>TBC</v>
      </c>
      <c r="D74" s="190" t="str">
        <f>IF($A74="","",VLOOKUP($A74,'Annex 2 EHV charges'!$D:$O,4,0))</f>
        <v>EHV Site Specific (LLFC 733 &amp; 115)</v>
      </c>
      <c r="E74" s="203" t="str">
        <f>IFERROR(IF(VLOOKUP($A74,'Annex 2 EHV charges'!$D:$O,9,FALSE)=0,"",VLOOKUP($A74,'Annex 2 EHV charges'!$D:$O,9,FALSE)),"")</f>
        <v/>
      </c>
      <c r="F74" s="115">
        <f>IFERROR(IF(VLOOKUP($A74,'Annex 2 EHV charges'!$D:$O,10,FALSE)=0,"",VLOOKUP($A74,'Annex 2 EHV charges'!$D:$O,10,FALSE)),"")</f>
        <v>768.14</v>
      </c>
      <c r="G74" s="116">
        <f>IFERROR(IF(VLOOKUP($A74,'Annex 2 EHV charges'!$D:$O,11,FALSE)=0,"",VLOOKUP($A74,'Annex 2 EHV charges'!$D:$O,11,FALSE)),"")</f>
        <v>0.05</v>
      </c>
      <c r="H74" s="116">
        <f>IFERROR(IF(VLOOKUP($A74,'Annex 2 EHV charges'!$D:$O,12,FALSE)=0,"",VLOOKUP($A74,'Annex 2 EHV charges'!$D:$O,12,FALSE)),"")</f>
        <v>0.05</v>
      </c>
    </row>
    <row r="75" spans="1:8" x14ac:dyDescent="0.2">
      <c r="A75" s="189">
        <f t="array" ref="A75">IFERROR(INDEX('Annex 2 EHV charges'!$D$10:$D$144, MATCH(0, IF(('Annex 2 EHV charges'!$D$10:$D$144=""),1, COUNTIF(A$4:$A74, 'Annex 2 EHV charges'!$D$10:$D$144)), 0)),"")</f>
        <v>116</v>
      </c>
      <c r="B75" s="190">
        <f>IF($A75="","",VLOOKUP($A75,'Annex 2 EHV charges'!$D:$O,2,0))</f>
        <v>116</v>
      </c>
      <c r="C75" s="191" t="str">
        <f>IF($A75="","",VLOOKUP($A75,'Annex 2 EHV charges'!$D:$O,3,0))</f>
        <v>TBC</v>
      </c>
      <c r="D75" s="190" t="str">
        <f>IF($A75="","",VLOOKUP($A75,'Annex 2 EHV charges'!$D:$O,4,0))</f>
        <v>EHV Site Specific (LLFC 734 &amp; 116)</v>
      </c>
      <c r="E75" s="203">
        <f>IFERROR(IF(VLOOKUP($A75,'Annex 2 EHV charges'!$D:$O,9,FALSE)=0,"",VLOOKUP($A75,'Annex 2 EHV charges'!$D:$O,9,FALSE)),"")</f>
        <v>-0.13600000000000001</v>
      </c>
      <c r="F75" s="115">
        <f>IFERROR(IF(VLOOKUP($A75,'Annex 2 EHV charges'!$D:$O,10,FALSE)=0,"",VLOOKUP($A75,'Annex 2 EHV charges'!$D:$O,10,FALSE)),"")</f>
        <v>304.43</v>
      </c>
      <c r="G75" s="116">
        <f>IFERROR(IF(VLOOKUP($A75,'Annex 2 EHV charges'!$D:$O,11,FALSE)=0,"",VLOOKUP($A75,'Annex 2 EHV charges'!$D:$O,11,FALSE)),"")</f>
        <v>0.05</v>
      </c>
      <c r="H75" s="116">
        <f>IFERROR(IF(VLOOKUP($A75,'Annex 2 EHV charges'!$D:$O,12,FALSE)=0,"",VLOOKUP($A75,'Annex 2 EHV charges'!$D:$O,12,FALSE)),"")</f>
        <v>0.05</v>
      </c>
    </row>
    <row r="76" spans="1:8" x14ac:dyDescent="0.2">
      <c r="A76" s="189">
        <f t="array" ref="A76">IFERROR(INDEX('Annex 2 EHV charges'!$D$10:$D$144, MATCH(0, IF(('Annex 2 EHV charges'!$D$10:$D$144=""),1, COUNTIF(A$4:$A75, 'Annex 2 EHV charges'!$D$10:$D$144)), 0)),"")</f>
        <v>117</v>
      </c>
      <c r="B76" s="190">
        <f>IF($A76="","",VLOOKUP($A76,'Annex 2 EHV charges'!$D:$O,2,0))</f>
        <v>117</v>
      </c>
      <c r="C76" s="191" t="str">
        <f>IF($A76="","",VLOOKUP($A76,'Annex 2 EHV charges'!$D:$O,3,0))</f>
        <v>TBC</v>
      </c>
      <c r="D76" s="190" t="str">
        <f>IF($A76="","",VLOOKUP($A76,'Annex 2 EHV charges'!$D:$O,4,0))</f>
        <v>EHV Site Specific (LLFC 735 &amp; 117)</v>
      </c>
      <c r="E76" s="203" t="str">
        <f>IFERROR(IF(VLOOKUP($A76,'Annex 2 EHV charges'!$D:$O,9,FALSE)=0,"",VLOOKUP($A76,'Annex 2 EHV charges'!$D:$O,9,FALSE)),"")</f>
        <v/>
      </c>
      <c r="F76" s="115">
        <f>IFERROR(IF(VLOOKUP($A76,'Annex 2 EHV charges'!$D:$O,10,FALSE)=0,"",VLOOKUP($A76,'Annex 2 EHV charges'!$D:$O,10,FALSE)),"")</f>
        <v>429.94</v>
      </c>
      <c r="G76" s="116">
        <f>IFERROR(IF(VLOOKUP($A76,'Annex 2 EHV charges'!$D:$O,11,FALSE)=0,"",VLOOKUP($A76,'Annex 2 EHV charges'!$D:$O,11,FALSE)),"")</f>
        <v>0.05</v>
      </c>
      <c r="H76" s="116">
        <f>IFERROR(IF(VLOOKUP($A76,'Annex 2 EHV charges'!$D:$O,12,FALSE)=0,"",VLOOKUP($A76,'Annex 2 EHV charges'!$D:$O,12,FALSE)),"")</f>
        <v>0.05</v>
      </c>
    </row>
  </sheetData>
  <mergeCells count="2">
    <mergeCell ref="A2:H2"/>
    <mergeCell ref="A1:H1"/>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2b&amp;"Arial,Regular" - Schedule of Export Charges for use of the Distribution System by Designated EHV Properties (including LDNOs with Designated EHV Properties/end-users)</oddHeader>
    <oddFooter xml:space="preserve">&amp;L&amp;"Trebuchet MS,Regular"&amp;8NORTHERN POWERGRID (YORKSHIRE) PLC&amp;C&amp;"Arial,Regular"&amp;8Page &amp;P+36 of 54&amp;R&amp;"Arial,Regular"&amp;8DECEMBER 2015 - FINAL V2.0 </oddFooter>
    <firstHeader>&amp;L&amp;"Arial,Bold"
Annex 2b&amp;"Arial,Regular" - Schedule of Export Charges for use of the Distribution System by Designated EHV Properties (including LDNOs with Designated EHV Properties/end-users)</firstHeader>
    <firstFooter xml:space="preserve">&amp;L&amp;"Trebuchet MS,Regular"&amp;8NORTHERN POWERGRID (YORKSHIRE) PLC&amp;C&amp;"Arial,Regular"&amp;8Page &amp;P+36 of 54&amp;R&amp;"Arial,Regular"&amp;8DECEMBER 2015 - FINAL V2.0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8"/>
  <sheetViews>
    <sheetView zoomScaleNormal="10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88</v>
      </c>
      <c r="B1" s="3"/>
      <c r="D1" s="3"/>
      <c r="E1" s="3"/>
      <c r="F1" s="3"/>
      <c r="G1" s="10"/>
      <c r="H1" s="4"/>
      <c r="I1" s="4"/>
    </row>
    <row r="2" spans="1:12" s="2" customFormat="1" ht="27" customHeight="1" x14ac:dyDescent="0.2">
      <c r="A2" s="243" t="str">
        <f>Overview!B4&amp; " - Effective from "&amp;Overview!D4&amp;" - "&amp;Overview!E4&amp;" LV and HV tariffs"</f>
        <v>Northern Powergrid (Yorkshire) plc - Effective from 1 April 2017 - Final LV and HV tariffs</v>
      </c>
      <c r="B2" s="243"/>
      <c r="C2" s="243"/>
      <c r="D2" s="243"/>
      <c r="E2" s="243"/>
      <c r="F2" s="243"/>
      <c r="G2" s="243"/>
      <c r="H2" s="243"/>
      <c r="I2" s="243"/>
      <c r="J2" s="243"/>
      <c r="K2" s="4"/>
      <c r="L2" s="4"/>
    </row>
    <row r="3" spans="1:12" s="64" customFormat="1" x14ac:dyDescent="0.2"/>
    <row r="4" spans="1:12" s="2" customFormat="1" ht="27" customHeight="1" x14ac:dyDescent="0.2">
      <c r="A4" s="268" t="s">
        <v>476</v>
      </c>
      <c r="B4" s="268"/>
      <c r="C4" s="268"/>
      <c r="D4" s="268"/>
      <c r="E4" s="268"/>
      <c r="F4" s="268"/>
      <c r="G4" s="268"/>
      <c r="H4" s="268"/>
      <c r="I4" s="268"/>
      <c r="J4" s="268"/>
      <c r="K4" s="4"/>
      <c r="L4" s="4"/>
    </row>
    <row r="5" spans="1:12" s="2" customFormat="1" ht="71.25" customHeight="1" x14ac:dyDescent="0.2">
      <c r="A5" s="16"/>
      <c r="B5" s="30" t="s">
        <v>49</v>
      </c>
      <c r="C5" s="15" t="s">
        <v>94</v>
      </c>
      <c r="D5" s="15" t="s">
        <v>676</v>
      </c>
      <c r="E5" s="154" t="s">
        <v>677</v>
      </c>
      <c r="F5" s="154" t="s">
        <v>95</v>
      </c>
      <c r="G5" s="15"/>
      <c r="H5" s="15"/>
      <c r="I5" s="15"/>
      <c r="J5" s="15"/>
      <c r="K5" s="4"/>
      <c r="L5" s="4"/>
    </row>
    <row r="6" spans="1:12" s="2" customFormat="1" ht="32.25" customHeight="1" x14ac:dyDescent="0.2">
      <c r="A6" s="17"/>
      <c r="B6" s="29"/>
      <c r="C6" s="18"/>
      <c r="D6" s="19"/>
      <c r="E6" s="28"/>
      <c r="F6" s="20"/>
      <c r="G6" s="28"/>
      <c r="H6" s="28"/>
      <c r="I6" s="28"/>
      <c r="J6" s="28"/>
      <c r="K6" s="4"/>
      <c r="L6" s="4"/>
    </row>
    <row r="7" spans="1:12" s="64" customFormat="1" ht="12.75" customHeight="1" x14ac:dyDescent="0.2">
      <c r="A7" s="206" t="s">
        <v>51</v>
      </c>
      <c r="B7" s="269" t="s">
        <v>52</v>
      </c>
      <c r="C7" s="269"/>
      <c r="D7" s="269"/>
      <c r="E7" s="269"/>
      <c r="F7" s="269"/>
      <c r="G7" s="269"/>
      <c r="H7" s="270"/>
      <c r="I7" s="270"/>
      <c r="J7" s="270"/>
    </row>
    <row r="8" spans="1:12" s="64" customFormat="1" x14ac:dyDescent="0.2"/>
    <row r="9" spans="1:12" s="64" customFormat="1" x14ac:dyDescent="0.2"/>
    <row r="10" spans="1:12" s="2" customFormat="1" ht="27" customHeight="1" x14ac:dyDescent="0.2">
      <c r="A10" s="268" t="s">
        <v>477</v>
      </c>
      <c r="B10" s="268"/>
      <c r="C10" s="268"/>
      <c r="D10" s="268"/>
      <c r="E10" s="268"/>
      <c r="F10" s="268"/>
      <c r="G10" s="268"/>
      <c r="H10" s="268"/>
      <c r="I10" s="268"/>
      <c r="J10" s="268"/>
      <c r="K10" s="4"/>
      <c r="L10" s="4"/>
    </row>
    <row r="11" spans="1:12" s="2" customFormat="1" ht="58.5" customHeight="1" x14ac:dyDescent="0.2">
      <c r="A11" s="16"/>
      <c r="B11" s="30" t="s">
        <v>49</v>
      </c>
      <c r="C11" s="15" t="s">
        <v>94</v>
      </c>
      <c r="D11" s="30" t="s">
        <v>682</v>
      </c>
      <c r="E11" s="30" t="s">
        <v>683</v>
      </c>
      <c r="F11" s="30" t="s">
        <v>684</v>
      </c>
      <c r="G11" s="154" t="s">
        <v>95</v>
      </c>
      <c r="H11" s="154" t="s">
        <v>96</v>
      </c>
      <c r="I11" s="154" t="s">
        <v>475</v>
      </c>
      <c r="J11" s="30" t="s">
        <v>690</v>
      </c>
      <c r="K11" s="4"/>
      <c r="L11" s="4"/>
    </row>
    <row r="12" spans="1:12" s="2" customFormat="1" ht="32.25" customHeight="1" x14ac:dyDescent="0.2">
      <c r="A12" s="17"/>
      <c r="B12" s="29"/>
      <c r="C12" s="18"/>
      <c r="D12" s="19"/>
      <c r="E12" s="19"/>
      <c r="F12" s="19"/>
      <c r="G12" s="20"/>
      <c r="H12" s="20"/>
      <c r="I12" s="19"/>
      <c r="J12" s="20"/>
      <c r="K12" s="4"/>
      <c r="L12" s="4"/>
    </row>
    <row r="13" spans="1:12" s="64" customFormat="1" x14ac:dyDescent="0.2">
      <c r="A13" s="276" t="s">
        <v>51</v>
      </c>
      <c r="B13" s="274" t="s">
        <v>81</v>
      </c>
      <c r="C13" s="274"/>
      <c r="D13" s="274"/>
      <c r="E13" s="274"/>
      <c r="F13" s="274"/>
      <c r="G13" s="274"/>
      <c r="H13" s="275"/>
      <c r="I13" s="275"/>
      <c r="J13" s="275"/>
    </row>
    <row r="14" spans="1:12" s="64" customFormat="1" ht="12.75" customHeight="1" x14ac:dyDescent="0.2">
      <c r="A14" s="276"/>
      <c r="B14" s="265" t="s">
        <v>821</v>
      </c>
      <c r="C14" s="266"/>
      <c r="D14" s="266"/>
      <c r="E14" s="266"/>
      <c r="F14" s="266"/>
      <c r="G14" s="266"/>
      <c r="H14" s="266"/>
      <c r="I14" s="266"/>
      <c r="J14" s="267"/>
    </row>
    <row r="15" spans="1:12" s="64" customFormat="1" ht="12.75" customHeight="1" x14ac:dyDescent="0.2">
      <c r="A15" s="276"/>
      <c r="B15" s="265" t="s">
        <v>822</v>
      </c>
      <c r="C15" s="266"/>
      <c r="D15" s="266"/>
      <c r="E15" s="266"/>
      <c r="F15" s="266"/>
      <c r="G15" s="266"/>
      <c r="H15" s="266"/>
      <c r="I15" s="266"/>
      <c r="J15" s="267"/>
    </row>
    <row r="16" spans="1:12" s="64" customFormat="1" ht="24.75" customHeight="1" x14ac:dyDescent="0.2">
      <c r="A16" s="277"/>
      <c r="B16" s="271" t="s">
        <v>823</v>
      </c>
      <c r="C16" s="272"/>
      <c r="D16" s="272"/>
      <c r="E16" s="272"/>
      <c r="F16" s="272"/>
      <c r="G16" s="272"/>
      <c r="H16" s="272"/>
      <c r="I16" s="272"/>
      <c r="J16" s="273"/>
    </row>
    <row r="17" spans="1:10" s="64" customFormat="1" ht="12.75" customHeight="1" x14ac:dyDescent="0.2">
      <c r="A17" s="277"/>
      <c r="B17" s="265" t="s">
        <v>53</v>
      </c>
      <c r="C17" s="266"/>
      <c r="D17" s="266"/>
      <c r="E17" s="266"/>
      <c r="F17" s="266"/>
      <c r="G17" s="266"/>
      <c r="H17" s="266"/>
      <c r="I17" s="266"/>
      <c r="J17" s="267"/>
    </row>
    <row r="18" spans="1:10" s="64" customFormat="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7:J17"/>
    <mergeCell ref="A2:J2"/>
    <mergeCell ref="A4:J4"/>
    <mergeCell ref="B7:J7"/>
    <mergeCell ref="B16:J16"/>
    <mergeCell ref="A10:J10"/>
    <mergeCell ref="B13:J13"/>
    <mergeCell ref="B14:J14"/>
    <mergeCell ref="B15:J15"/>
    <mergeCell ref="A13:A17"/>
  </mergeCells>
  <phoneticPr fontId="9"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 xml:space="preserve">&amp;L&amp;"Trebuchet MS,Regular"&amp;8NORTHERN POWERGRID (YORKSHIRE) PLC&amp;C&amp;"Arial,Regular"&amp;8Page &amp;P+36 of 54&amp;R&amp;"Arial,Regular"&amp;8DECEMBER 2015 - FINAL V2.0 </oddFooter>
    <firstFooter xml:space="preserve">&amp;L&amp;"Trebuchet MS,Regular"&amp;8NORTHERN POWERGRID (YORKSHIRE) PLC&amp;C&amp;"Arial,Regular"&amp;8Page &amp;P+36 of 54&amp;R&amp;"Arial,Regular"&amp;8DECEMBER 2015 - FINAL V2.0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92"/>
  <sheetViews>
    <sheetView zoomScaleNormal="100" zoomScaleSheetLayoutView="85" workbookViewId="0"/>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6384" width="9.140625" style="2"/>
  </cols>
  <sheetData>
    <row r="1" spans="1:11" ht="27.75" customHeight="1" x14ac:dyDescent="0.2">
      <c r="A1" s="14" t="s">
        <v>88</v>
      </c>
      <c r="B1" s="280" t="s">
        <v>692</v>
      </c>
      <c r="C1" s="281"/>
      <c r="D1" s="281"/>
      <c r="F1" s="282" t="s">
        <v>743</v>
      </c>
      <c r="G1" s="283"/>
      <c r="H1" s="284"/>
      <c r="I1" s="4"/>
      <c r="J1" s="2"/>
      <c r="K1" s="2"/>
    </row>
    <row r="2" spans="1:11" ht="31.5" customHeight="1" x14ac:dyDescent="0.2">
      <c r="A2" s="285" t="str">
        <f>Overview!B4&amp; " - Effective from "&amp;Overview!D4&amp;" - "&amp;Overview!E4&amp;" LDNO tariffs"</f>
        <v>Northern Powergrid (Yorkshire) plc - Effective from 1 April 2017 - Final LDNO tariffs</v>
      </c>
      <c r="B2" s="285"/>
      <c r="C2" s="285"/>
      <c r="D2" s="285"/>
      <c r="E2" s="285"/>
      <c r="F2" s="285"/>
      <c r="G2" s="285"/>
      <c r="H2" s="285"/>
      <c r="I2" s="285"/>
      <c r="J2" s="285"/>
    </row>
    <row r="3" spans="1:11" ht="8.25" customHeight="1" x14ac:dyDescent="0.2">
      <c r="A3" s="100"/>
      <c r="B3" s="100"/>
      <c r="C3" s="100"/>
      <c r="D3" s="100"/>
      <c r="E3" s="100"/>
      <c r="F3" s="100"/>
      <c r="G3" s="100"/>
      <c r="H3" s="100"/>
      <c r="I3" s="100"/>
      <c r="J3" s="100"/>
    </row>
    <row r="4" spans="1:11" ht="27" customHeight="1" x14ac:dyDescent="0.2">
      <c r="A4" s="243" t="s">
        <v>540</v>
      </c>
      <c r="B4" s="243"/>
      <c r="C4" s="243"/>
      <c r="D4" s="243"/>
      <c r="E4" s="105"/>
      <c r="F4" s="243" t="s">
        <v>539</v>
      </c>
      <c r="G4" s="243"/>
      <c r="H4" s="243"/>
      <c r="I4" s="243"/>
      <c r="J4" s="243"/>
    </row>
    <row r="5" spans="1:11" ht="32.25" customHeight="1" x14ac:dyDescent="0.2">
      <c r="A5" s="87" t="s">
        <v>81</v>
      </c>
      <c r="B5" s="92" t="s">
        <v>531</v>
      </c>
      <c r="C5" s="112" t="s">
        <v>532</v>
      </c>
      <c r="D5" s="89" t="s">
        <v>533</v>
      </c>
      <c r="E5" s="96"/>
      <c r="F5" s="247"/>
      <c r="G5" s="248"/>
      <c r="H5" s="93" t="s">
        <v>537</v>
      </c>
      <c r="I5" s="94" t="s">
        <v>538</v>
      </c>
      <c r="J5" s="89" t="s">
        <v>533</v>
      </c>
      <c r="K5" s="96"/>
    </row>
    <row r="6" spans="1:11" ht="56.25" customHeight="1" x14ac:dyDescent="0.2">
      <c r="A6" s="90" t="s">
        <v>534</v>
      </c>
      <c r="B6" s="23" t="s">
        <v>744</v>
      </c>
      <c r="C6" s="95" t="s">
        <v>745</v>
      </c>
      <c r="D6" s="167" t="s">
        <v>746</v>
      </c>
      <c r="E6" s="96"/>
      <c r="F6" s="249" t="s">
        <v>535</v>
      </c>
      <c r="G6" s="249"/>
      <c r="H6" s="23" t="s">
        <v>744</v>
      </c>
      <c r="I6" s="95" t="s">
        <v>745</v>
      </c>
      <c r="J6" s="95" t="s">
        <v>746</v>
      </c>
      <c r="K6" s="96"/>
    </row>
    <row r="7" spans="1:11" ht="56.25" customHeight="1" x14ac:dyDescent="0.2">
      <c r="A7" s="90" t="s">
        <v>84</v>
      </c>
      <c r="B7" s="158"/>
      <c r="C7" s="101"/>
      <c r="D7" s="95" t="s">
        <v>747</v>
      </c>
      <c r="E7" s="96"/>
      <c r="F7" s="249" t="s">
        <v>748</v>
      </c>
      <c r="G7" s="249"/>
      <c r="H7" s="166"/>
      <c r="I7" s="95" t="s">
        <v>749</v>
      </c>
      <c r="J7" s="95" t="s">
        <v>746</v>
      </c>
      <c r="K7" s="96"/>
    </row>
    <row r="8" spans="1:11" ht="55.5" customHeight="1" x14ac:dyDescent="0.2">
      <c r="A8" s="91" t="s">
        <v>82</v>
      </c>
      <c r="B8" s="286" t="s">
        <v>83</v>
      </c>
      <c r="C8" s="287"/>
      <c r="D8" s="288"/>
      <c r="E8" s="96"/>
      <c r="F8" s="249" t="s">
        <v>555</v>
      </c>
      <c r="G8" s="249"/>
      <c r="H8" s="166"/>
      <c r="I8" s="166"/>
      <c r="J8" s="95" t="s">
        <v>747</v>
      </c>
      <c r="K8" s="96"/>
    </row>
    <row r="9" spans="1:11" s="98" customFormat="1" ht="21" customHeight="1" x14ac:dyDescent="0.2">
      <c r="B9" s="96"/>
      <c r="C9" s="96"/>
      <c r="D9" s="96"/>
      <c r="E9" s="102"/>
      <c r="F9" s="254" t="s">
        <v>82</v>
      </c>
      <c r="G9" s="254"/>
      <c r="H9" s="237" t="s">
        <v>83</v>
      </c>
      <c r="I9" s="237"/>
      <c r="J9" s="237"/>
      <c r="K9" s="97"/>
    </row>
    <row r="10" spans="1:11" s="98" customFormat="1" ht="21" customHeight="1" x14ac:dyDescent="0.2">
      <c r="B10" s="96"/>
      <c r="C10" s="96"/>
      <c r="D10" s="96"/>
      <c r="E10" s="96"/>
      <c r="F10" s="103"/>
      <c r="G10" s="103"/>
      <c r="H10" s="104"/>
      <c r="I10" s="104"/>
      <c r="J10" s="104"/>
      <c r="K10" s="97"/>
    </row>
    <row r="11" spans="1:11" s="98" customFormat="1" ht="21" customHeight="1" x14ac:dyDescent="0.2">
      <c r="B11" s="96"/>
      <c r="C11" s="96"/>
      <c r="D11" s="96"/>
      <c r="E11" s="96"/>
      <c r="F11" s="103"/>
      <c r="G11" s="103"/>
      <c r="H11" s="104"/>
      <c r="I11" s="104"/>
      <c r="J11" s="104"/>
      <c r="K11" s="97"/>
    </row>
    <row r="12" spans="1:11" s="98" customFormat="1" ht="12" customHeight="1" x14ac:dyDescent="0.2">
      <c r="A12" s="96"/>
      <c r="B12" s="96"/>
      <c r="C12" s="96"/>
      <c r="D12" s="96"/>
      <c r="E12" s="96"/>
      <c r="F12" s="103"/>
      <c r="G12" s="103"/>
      <c r="H12" s="104"/>
      <c r="I12" s="104"/>
      <c r="J12" s="104"/>
      <c r="K12" s="97"/>
    </row>
    <row r="13" spans="1:11" ht="66" customHeight="1" x14ac:dyDescent="0.2">
      <c r="A13" s="44" t="s">
        <v>741</v>
      </c>
      <c r="B13" s="44" t="s">
        <v>216</v>
      </c>
      <c r="C13" s="26" t="s">
        <v>94</v>
      </c>
      <c r="D13" s="172" t="str">
        <f>'Annex 1 LV and HV charges'!D13</f>
        <v>Unit charge 1 (NHH)
or red/black charge (HH)
p/kWh</v>
      </c>
      <c r="E13" s="172" t="str">
        <f>'Annex 1 LV and HV charges'!E13</f>
        <v>Unit charge 2 (NHH)
or amber/yellow charge (HH)
p/kWh</v>
      </c>
      <c r="F13" s="172" t="str">
        <f>'Annex 1 LV and HV charges'!F13</f>
        <v>Green charge (HH)
p/kWh</v>
      </c>
      <c r="G13" s="26" t="str">
        <f>'Annex 1 LV and HV charges'!G13</f>
        <v>Fixed charge p/MPAN/day</v>
      </c>
      <c r="H13" s="26" t="str">
        <f>'Annex 1 LV and HV charges'!H13</f>
        <v>Capacity charge p/kVA/day</v>
      </c>
      <c r="I13" s="26" t="str">
        <f>'Annex 1 LV and HV charges'!I13</f>
        <v>Reactive power charge
p/kVArh</v>
      </c>
      <c r="J13" s="26" t="str">
        <f>'Annex 1 LV and HV charges'!J13</f>
        <v>Exceeded capacity charge
p/kVA/day</v>
      </c>
      <c r="K13" s="2"/>
    </row>
    <row r="14" spans="1:11" ht="27" customHeight="1" x14ac:dyDescent="0.2">
      <c r="A14" s="27" t="s">
        <v>20</v>
      </c>
      <c r="B14" s="49">
        <v>150</v>
      </c>
      <c r="C14" s="55">
        <v>1</v>
      </c>
      <c r="D14" s="174">
        <v>1.1299999999999999</v>
      </c>
      <c r="E14" s="175">
        <v>0</v>
      </c>
      <c r="F14" s="175">
        <v>0</v>
      </c>
      <c r="G14" s="56">
        <v>3.14</v>
      </c>
      <c r="H14" s="52">
        <v>0</v>
      </c>
      <c r="I14" s="52">
        <v>0</v>
      </c>
      <c r="J14" s="63">
        <v>0</v>
      </c>
      <c r="K14" s="2"/>
    </row>
    <row r="15" spans="1:11" ht="27" customHeight="1" x14ac:dyDescent="0.2">
      <c r="A15" s="27" t="s">
        <v>21</v>
      </c>
      <c r="B15" s="49">
        <v>151</v>
      </c>
      <c r="C15" s="55">
        <v>2</v>
      </c>
      <c r="D15" s="174">
        <v>1.39</v>
      </c>
      <c r="E15" s="174">
        <v>6.7000000000000004E-2</v>
      </c>
      <c r="F15" s="175">
        <v>0</v>
      </c>
      <c r="G15" s="56">
        <v>3.14</v>
      </c>
      <c r="H15" s="52">
        <v>0</v>
      </c>
      <c r="I15" s="52">
        <v>0</v>
      </c>
      <c r="J15" s="63">
        <v>0</v>
      </c>
      <c r="K15" s="2"/>
    </row>
    <row r="16" spans="1:11" ht="27" customHeight="1" x14ac:dyDescent="0.2">
      <c r="A16" s="27" t="s">
        <v>22</v>
      </c>
      <c r="B16" s="49">
        <v>152</v>
      </c>
      <c r="C16" s="55">
        <v>2</v>
      </c>
      <c r="D16" s="174">
        <v>0.22500000000000001</v>
      </c>
      <c r="E16" s="175">
        <v>0</v>
      </c>
      <c r="F16" s="175">
        <v>0</v>
      </c>
      <c r="G16" s="52">
        <v>0</v>
      </c>
      <c r="H16" s="52">
        <v>0</v>
      </c>
      <c r="I16" s="52">
        <v>0</v>
      </c>
      <c r="J16" s="63">
        <v>0</v>
      </c>
      <c r="K16" s="2"/>
    </row>
    <row r="17" spans="1:11" ht="27" customHeight="1" x14ac:dyDescent="0.2">
      <c r="A17" s="27" t="s">
        <v>23</v>
      </c>
      <c r="B17" s="49">
        <v>153</v>
      </c>
      <c r="C17" s="55">
        <v>3</v>
      </c>
      <c r="D17" s="174">
        <v>1.373</v>
      </c>
      <c r="E17" s="175">
        <v>0</v>
      </c>
      <c r="F17" s="175">
        <v>0</v>
      </c>
      <c r="G17" s="56">
        <v>3.35</v>
      </c>
      <c r="H17" s="52">
        <v>0</v>
      </c>
      <c r="I17" s="52">
        <v>0</v>
      </c>
      <c r="J17" s="63">
        <v>0</v>
      </c>
      <c r="K17" s="2"/>
    </row>
    <row r="18" spans="1:11" ht="27" customHeight="1" x14ac:dyDescent="0.2">
      <c r="A18" s="27" t="s">
        <v>24</v>
      </c>
      <c r="B18" s="49">
        <v>154</v>
      </c>
      <c r="C18" s="55">
        <v>4</v>
      </c>
      <c r="D18" s="174">
        <v>1.585</v>
      </c>
      <c r="E18" s="174">
        <v>0.11899999999999999</v>
      </c>
      <c r="F18" s="175">
        <v>0</v>
      </c>
      <c r="G18" s="56">
        <v>3.35</v>
      </c>
      <c r="H18" s="52">
        <v>0</v>
      </c>
      <c r="I18" s="52">
        <v>0</v>
      </c>
      <c r="J18" s="63">
        <v>0</v>
      </c>
      <c r="K18" s="2"/>
    </row>
    <row r="19" spans="1:11" ht="27" customHeight="1" x14ac:dyDescent="0.2">
      <c r="A19" s="27" t="s">
        <v>25</v>
      </c>
      <c r="B19" s="49">
        <v>155</v>
      </c>
      <c r="C19" s="55">
        <v>4</v>
      </c>
      <c r="D19" s="174">
        <v>0.3</v>
      </c>
      <c r="E19" s="175">
        <v>0</v>
      </c>
      <c r="F19" s="175">
        <v>0</v>
      </c>
      <c r="G19" s="52">
        <v>0</v>
      </c>
      <c r="H19" s="52">
        <v>0</v>
      </c>
      <c r="I19" s="52">
        <v>0</v>
      </c>
      <c r="J19" s="63">
        <v>0</v>
      </c>
      <c r="K19" s="2"/>
    </row>
    <row r="20" spans="1:11" ht="27" customHeight="1" x14ac:dyDescent="0.2">
      <c r="A20" s="27" t="s">
        <v>26</v>
      </c>
      <c r="B20" s="49">
        <v>156</v>
      </c>
      <c r="C20" s="55" t="s">
        <v>824</v>
      </c>
      <c r="D20" s="174">
        <v>1.27</v>
      </c>
      <c r="E20" s="174">
        <v>6.6000000000000003E-2</v>
      </c>
      <c r="F20" s="175">
        <v>0</v>
      </c>
      <c r="G20" s="56">
        <v>25.71</v>
      </c>
      <c r="H20" s="52">
        <v>0</v>
      </c>
      <c r="I20" s="52">
        <v>0</v>
      </c>
      <c r="J20" s="63">
        <v>0</v>
      </c>
      <c r="K20" s="2"/>
    </row>
    <row r="21" spans="1:11" ht="27" customHeight="1" x14ac:dyDescent="0.2">
      <c r="A21" s="27" t="s">
        <v>609</v>
      </c>
      <c r="B21" s="49">
        <v>148</v>
      </c>
      <c r="C21" s="55">
        <v>0</v>
      </c>
      <c r="D21" s="176">
        <v>5.976</v>
      </c>
      <c r="E21" s="177">
        <v>0.61199999999999999</v>
      </c>
      <c r="F21" s="178">
        <v>0.05</v>
      </c>
      <c r="G21" s="56">
        <v>3.14</v>
      </c>
      <c r="H21" s="52">
        <v>0</v>
      </c>
      <c r="I21" s="52">
        <v>0</v>
      </c>
      <c r="J21" s="63">
        <v>0</v>
      </c>
      <c r="K21" s="2"/>
    </row>
    <row r="22" spans="1:11" ht="27" customHeight="1" x14ac:dyDescent="0.2">
      <c r="A22" s="27" t="s">
        <v>610</v>
      </c>
      <c r="B22" s="49">
        <v>149</v>
      </c>
      <c r="C22" s="55">
        <v>0</v>
      </c>
      <c r="D22" s="176">
        <v>7.548</v>
      </c>
      <c r="E22" s="177">
        <v>0.77300000000000002</v>
      </c>
      <c r="F22" s="178">
        <v>6.3E-2</v>
      </c>
      <c r="G22" s="56">
        <v>3.35</v>
      </c>
      <c r="H22" s="52">
        <v>0</v>
      </c>
      <c r="I22" s="52">
        <v>0</v>
      </c>
      <c r="J22" s="63">
        <v>0</v>
      </c>
      <c r="K22" s="2"/>
    </row>
    <row r="23" spans="1:11" ht="27" customHeight="1" x14ac:dyDescent="0.2">
      <c r="A23" s="27" t="s">
        <v>27</v>
      </c>
      <c r="B23" s="49">
        <v>157</v>
      </c>
      <c r="C23" s="55">
        <v>0</v>
      </c>
      <c r="D23" s="176">
        <v>5.452</v>
      </c>
      <c r="E23" s="177">
        <v>0.52900000000000003</v>
      </c>
      <c r="F23" s="178">
        <v>4.2000000000000003E-2</v>
      </c>
      <c r="G23" s="56">
        <v>9.0500000000000007</v>
      </c>
      <c r="H23" s="56">
        <v>0.92</v>
      </c>
      <c r="I23" s="50">
        <v>0.19800000000000001</v>
      </c>
      <c r="J23" s="62">
        <v>0.92</v>
      </c>
      <c r="K23" s="2"/>
    </row>
    <row r="24" spans="1:11" ht="27" customHeight="1" x14ac:dyDescent="0.2">
      <c r="A24" s="27" t="s">
        <v>208</v>
      </c>
      <c r="B24" s="49">
        <v>132</v>
      </c>
      <c r="C24" s="55">
        <v>8</v>
      </c>
      <c r="D24" s="174">
        <v>0.72399999999999998</v>
      </c>
      <c r="E24" s="175">
        <v>0</v>
      </c>
      <c r="F24" s="175">
        <v>0</v>
      </c>
      <c r="G24" s="52">
        <v>0</v>
      </c>
      <c r="H24" s="52">
        <v>0</v>
      </c>
      <c r="I24" s="52">
        <v>0</v>
      </c>
      <c r="J24" s="63">
        <v>0</v>
      </c>
      <c r="K24" s="2"/>
    </row>
    <row r="25" spans="1:11" ht="27" customHeight="1" x14ac:dyDescent="0.2">
      <c r="A25" s="27" t="s">
        <v>209</v>
      </c>
      <c r="B25" s="49">
        <v>133</v>
      </c>
      <c r="C25" s="55">
        <v>1</v>
      </c>
      <c r="D25" s="174">
        <v>0.98299999999999998</v>
      </c>
      <c r="E25" s="175">
        <v>0</v>
      </c>
      <c r="F25" s="175">
        <v>0</v>
      </c>
      <c r="G25" s="52">
        <v>0</v>
      </c>
      <c r="H25" s="52">
        <v>0</v>
      </c>
      <c r="I25" s="52">
        <v>0</v>
      </c>
      <c r="J25" s="63">
        <v>0</v>
      </c>
      <c r="K25" s="2"/>
    </row>
    <row r="26" spans="1:11" ht="27" customHeight="1" x14ac:dyDescent="0.2">
      <c r="A26" s="27" t="s">
        <v>210</v>
      </c>
      <c r="B26" s="49">
        <v>134</v>
      </c>
      <c r="C26" s="55">
        <v>1</v>
      </c>
      <c r="D26" s="174">
        <v>1.8260000000000001</v>
      </c>
      <c r="E26" s="175">
        <v>0</v>
      </c>
      <c r="F26" s="175">
        <v>0</v>
      </c>
      <c r="G26" s="52">
        <v>0</v>
      </c>
      <c r="H26" s="52">
        <v>0</v>
      </c>
      <c r="I26" s="52">
        <v>0</v>
      </c>
      <c r="J26" s="63">
        <v>0</v>
      </c>
      <c r="K26" s="2"/>
    </row>
    <row r="27" spans="1:11" ht="27" customHeight="1" x14ac:dyDescent="0.2">
      <c r="A27" s="27" t="s">
        <v>211</v>
      </c>
      <c r="B27" s="49">
        <v>135</v>
      </c>
      <c r="C27" s="55">
        <v>1</v>
      </c>
      <c r="D27" s="174">
        <v>0.55600000000000005</v>
      </c>
      <c r="E27" s="175">
        <v>0</v>
      </c>
      <c r="F27" s="175">
        <v>0</v>
      </c>
      <c r="G27" s="52">
        <v>0</v>
      </c>
      <c r="H27" s="52">
        <v>0</v>
      </c>
      <c r="I27" s="52">
        <v>0</v>
      </c>
      <c r="J27" s="63">
        <v>0</v>
      </c>
      <c r="K27" s="2"/>
    </row>
    <row r="28" spans="1:11" ht="27" customHeight="1" x14ac:dyDescent="0.2">
      <c r="A28" s="27" t="s">
        <v>28</v>
      </c>
      <c r="B28" s="49">
        <v>170</v>
      </c>
      <c r="C28" s="57">
        <v>0</v>
      </c>
      <c r="D28" s="179">
        <v>14.337999999999999</v>
      </c>
      <c r="E28" s="180">
        <v>0.54900000000000004</v>
      </c>
      <c r="F28" s="178">
        <v>4.5999999999999999E-2</v>
      </c>
      <c r="G28" s="52">
        <v>0</v>
      </c>
      <c r="H28" s="52">
        <v>0</v>
      </c>
      <c r="I28" s="52">
        <v>0</v>
      </c>
      <c r="J28" s="63">
        <v>0</v>
      </c>
      <c r="K28" s="2"/>
    </row>
    <row r="29" spans="1:11" ht="27" customHeight="1" x14ac:dyDescent="0.2">
      <c r="A29" s="27" t="s">
        <v>611</v>
      </c>
      <c r="B29" s="49">
        <v>172</v>
      </c>
      <c r="C29" s="57" t="s">
        <v>826</v>
      </c>
      <c r="D29" s="174">
        <v>-0.53800000000000003</v>
      </c>
      <c r="E29" s="175">
        <v>0</v>
      </c>
      <c r="F29" s="175">
        <v>0</v>
      </c>
      <c r="G29" s="56">
        <v>0</v>
      </c>
      <c r="H29" s="52">
        <v>0</v>
      </c>
      <c r="I29" s="52">
        <v>0</v>
      </c>
      <c r="J29" s="63">
        <v>0</v>
      </c>
      <c r="K29" s="2"/>
    </row>
    <row r="30" spans="1:11" ht="27" customHeight="1" x14ac:dyDescent="0.2">
      <c r="A30" s="27" t="s">
        <v>29</v>
      </c>
      <c r="B30" s="49">
        <v>173</v>
      </c>
      <c r="C30" s="57">
        <v>0</v>
      </c>
      <c r="D30" s="174">
        <v>-0.53800000000000003</v>
      </c>
      <c r="E30" s="175">
        <v>0</v>
      </c>
      <c r="F30" s="175">
        <v>0</v>
      </c>
      <c r="G30" s="56">
        <v>0</v>
      </c>
      <c r="H30" s="52">
        <v>0</v>
      </c>
      <c r="I30" s="50">
        <v>0.13100000000000001</v>
      </c>
      <c r="J30" s="63">
        <v>0</v>
      </c>
      <c r="K30" s="2"/>
    </row>
    <row r="31" spans="1:11" ht="27" customHeight="1" x14ac:dyDescent="0.2">
      <c r="A31" s="27" t="s">
        <v>30</v>
      </c>
      <c r="B31" s="49">
        <v>174</v>
      </c>
      <c r="C31" s="57">
        <v>0</v>
      </c>
      <c r="D31" s="176">
        <v>-3.1720000000000002</v>
      </c>
      <c r="E31" s="192">
        <v>-0.57599999999999996</v>
      </c>
      <c r="F31" s="178">
        <v>-4.9000000000000002E-2</v>
      </c>
      <c r="G31" s="56">
        <v>0</v>
      </c>
      <c r="H31" s="52">
        <v>0</v>
      </c>
      <c r="I31" s="50">
        <v>0.13100000000000001</v>
      </c>
      <c r="J31" s="63">
        <v>0</v>
      </c>
      <c r="K31" s="2"/>
    </row>
    <row r="32" spans="1:11" ht="27" customHeight="1" x14ac:dyDescent="0.2">
      <c r="A32" s="27" t="s">
        <v>31</v>
      </c>
      <c r="B32" s="49">
        <v>158</v>
      </c>
      <c r="C32" s="57">
        <v>1</v>
      </c>
      <c r="D32" s="174">
        <v>0.65700000000000003</v>
      </c>
      <c r="E32" s="175">
        <v>0</v>
      </c>
      <c r="F32" s="175">
        <v>0</v>
      </c>
      <c r="G32" s="56">
        <v>1.83</v>
      </c>
      <c r="H32" s="52">
        <v>0</v>
      </c>
      <c r="I32" s="52">
        <v>0</v>
      </c>
      <c r="J32" s="63">
        <v>0</v>
      </c>
      <c r="K32" s="2"/>
    </row>
    <row r="33" spans="1:11" ht="27" customHeight="1" x14ac:dyDescent="0.2">
      <c r="A33" s="27" t="s">
        <v>32</v>
      </c>
      <c r="B33" s="49">
        <v>159</v>
      </c>
      <c r="C33" s="57">
        <v>2</v>
      </c>
      <c r="D33" s="174">
        <v>0.80800000000000005</v>
      </c>
      <c r="E33" s="174">
        <v>3.9E-2</v>
      </c>
      <c r="F33" s="175">
        <v>0</v>
      </c>
      <c r="G33" s="56">
        <v>1.83</v>
      </c>
      <c r="H33" s="52">
        <v>0</v>
      </c>
      <c r="I33" s="52">
        <v>0</v>
      </c>
      <c r="J33" s="63">
        <v>0</v>
      </c>
      <c r="K33" s="2"/>
    </row>
    <row r="34" spans="1:11" ht="27" customHeight="1" x14ac:dyDescent="0.2">
      <c r="A34" s="27" t="s">
        <v>33</v>
      </c>
      <c r="B34" s="49">
        <v>160</v>
      </c>
      <c r="C34" s="57">
        <v>2</v>
      </c>
      <c r="D34" s="174">
        <v>0.13100000000000001</v>
      </c>
      <c r="E34" s="175">
        <v>0</v>
      </c>
      <c r="F34" s="175">
        <v>0</v>
      </c>
      <c r="G34" s="52">
        <v>0</v>
      </c>
      <c r="H34" s="52">
        <v>0</v>
      </c>
      <c r="I34" s="52">
        <v>0</v>
      </c>
      <c r="J34" s="63">
        <v>0</v>
      </c>
      <c r="K34" s="2"/>
    </row>
    <row r="35" spans="1:11" ht="27" customHeight="1" x14ac:dyDescent="0.2">
      <c r="A35" s="27" t="s">
        <v>34</v>
      </c>
      <c r="B35" s="49">
        <v>161</v>
      </c>
      <c r="C35" s="57">
        <v>3</v>
      </c>
      <c r="D35" s="174">
        <v>0.79800000000000004</v>
      </c>
      <c r="E35" s="175">
        <v>0</v>
      </c>
      <c r="F35" s="175">
        <v>0</v>
      </c>
      <c r="G35" s="56">
        <v>1.95</v>
      </c>
      <c r="H35" s="52">
        <v>0</v>
      </c>
      <c r="I35" s="52">
        <v>0</v>
      </c>
      <c r="J35" s="63">
        <v>0</v>
      </c>
      <c r="K35" s="2"/>
    </row>
    <row r="36" spans="1:11" ht="27" customHeight="1" x14ac:dyDescent="0.2">
      <c r="A36" s="27" t="s">
        <v>35</v>
      </c>
      <c r="B36" s="49">
        <v>162</v>
      </c>
      <c r="C36" s="57">
        <v>4</v>
      </c>
      <c r="D36" s="174">
        <v>0.92200000000000004</v>
      </c>
      <c r="E36" s="174">
        <v>6.9000000000000006E-2</v>
      </c>
      <c r="F36" s="175">
        <v>0</v>
      </c>
      <c r="G36" s="56">
        <v>1.95</v>
      </c>
      <c r="H36" s="52">
        <v>0</v>
      </c>
      <c r="I36" s="52">
        <v>0</v>
      </c>
      <c r="J36" s="63">
        <v>0</v>
      </c>
      <c r="K36" s="2"/>
    </row>
    <row r="37" spans="1:11" ht="27" customHeight="1" x14ac:dyDescent="0.2">
      <c r="A37" s="27" t="s">
        <v>36</v>
      </c>
      <c r="B37" s="49">
        <v>163</v>
      </c>
      <c r="C37" s="57">
        <v>4</v>
      </c>
      <c r="D37" s="174">
        <v>0.17499999999999999</v>
      </c>
      <c r="E37" s="175">
        <v>0</v>
      </c>
      <c r="F37" s="175">
        <v>0</v>
      </c>
      <c r="G37" s="52">
        <v>0</v>
      </c>
      <c r="H37" s="52">
        <v>0</v>
      </c>
      <c r="I37" s="52">
        <v>0</v>
      </c>
      <c r="J37" s="63">
        <v>0</v>
      </c>
      <c r="K37" s="2"/>
    </row>
    <row r="38" spans="1:11" ht="27" customHeight="1" x14ac:dyDescent="0.2">
      <c r="A38" s="27" t="s">
        <v>37</v>
      </c>
      <c r="B38" s="49">
        <v>164</v>
      </c>
      <c r="C38" s="57" t="s">
        <v>824</v>
      </c>
      <c r="D38" s="174">
        <v>0.73799999999999999</v>
      </c>
      <c r="E38" s="174">
        <v>3.7999999999999999E-2</v>
      </c>
      <c r="F38" s="175">
        <v>0</v>
      </c>
      <c r="G38" s="56">
        <v>14.95</v>
      </c>
      <c r="H38" s="52">
        <v>0</v>
      </c>
      <c r="I38" s="52">
        <v>0</v>
      </c>
      <c r="J38" s="63">
        <v>0</v>
      </c>
      <c r="K38" s="2"/>
    </row>
    <row r="39" spans="1:11" ht="27" customHeight="1" x14ac:dyDescent="0.2">
      <c r="A39" s="27" t="s">
        <v>612</v>
      </c>
      <c r="B39" s="49">
        <v>398</v>
      </c>
      <c r="C39" s="57">
        <v>0</v>
      </c>
      <c r="D39" s="176">
        <v>3.4750000000000001</v>
      </c>
      <c r="E39" s="177">
        <v>0.35599999999999998</v>
      </c>
      <c r="F39" s="178">
        <v>2.9000000000000001E-2</v>
      </c>
      <c r="G39" s="56">
        <v>1.83</v>
      </c>
      <c r="H39" s="52">
        <v>0</v>
      </c>
      <c r="I39" s="52">
        <v>0</v>
      </c>
      <c r="J39" s="63">
        <v>0</v>
      </c>
      <c r="K39" s="2"/>
    </row>
    <row r="40" spans="1:11" ht="27" customHeight="1" x14ac:dyDescent="0.2">
      <c r="A40" s="27" t="s">
        <v>613</v>
      </c>
      <c r="B40" s="49">
        <v>399</v>
      </c>
      <c r="C40" s="57">
        <v>0</v>
      </c>
      <c r="D40" s="176">
        <v>4.3890000000000002</v>
      </c>
      <c r="E40" s="177">
        <v>0.44900000000000001</v>
      </c>
      <c r="F40" s="178">
        <v>3.5999999999999997E-2</v>
      </c>
      <c r="G40" s="56">
        <v>1.95</v>
      </c>
      <c r="H40" s="52">
        <v>0</v>
      </c>
      <c r="I40" s="52">
        <v>0</v>
      </c>
      <c r="J40" s="63">
        <v>0</v>
      </c>
      <c r="K40" s="2"/>
    </row>
    <row r="41" spans="1:11" ht="27" customHeight="1" x14ac:dyDescent="0.2">
      <c r="A41" s="27" t="s">
        <v>38</v>
      </c>
      <c r="B41" s="49">
        <v>165</v>
      </c>
      <c r="C41" s="57">
        <v>0</v>
      </c>
      <c r="D41" s="176">
        <v>3.17</v>
      </c>
      <c r="E41" s="177">
        <v>0.308</v>
      </c>
      <c r="F41" s="178">
        <v>2.4E-2</v>
      </c>
      <c r="G41" s="56">
        <v>5.26</v>
      </c>
      <c r="H41" s="56">
        <v>0.53</v>
      </c>
      <c r="I41" s="50">
        <v>0.115</v>
      </c>
      <c r="J41" s="62">
        <v>0.53</v>
      </c>
      <c r="K41" s="2"/>
    </row>
    <row r="42" spans="1:11" ht="27" customHeight="1" x14ac:dyDescent="0.2">
      <c r="A42" s="27" t="s">
        <v>39</v>
      </c>
      <c r="B42" s="49">
        <v>166</v>
      </c>
      <c r="C42" s="57">
        <v>0</v>
      </c>
      <c r="D42" s="176">
        <v>4.5609999999999999</v>
      </c>
      <c r="E42" s="177">
        <v>0.39700000000000002</v>
      </c>
      <c r="F42" s="178">
        <v>0.03</v>
      </c>
      <c r="G42" s="56">
        <v>9.01</v>
      </c>
      <c r="H42" s="56">
        <v>1.07</v>
      </c>
      <c r="I42" s="50">
        <v>0.14499999999999999</v>
      </c>
      <c r="J42" s="62">
        <v>1.07</v>
      </c>
      <c r="K42" s="2"/>
    </row>
    <row r="43" spans="1:11" ht="27" customHeight="1" x14ac:dyDescent="0.2">
      <c r="A43" s="27" t="s">
        <v>40</v>
      </c>
      <c r="B43" s="49">
        <v>167</v>
      </c>
      <c r="C43" s="57">
        <v>0</v>
      </c>
      <c r="D43" s="176">
        <v>4.6020000000000003</v>
      </c>
      <c r="E43" s="177">
        <v>0.35</v>
      </c>
      <c r="F43" s="178">
        <v>2.4E-2</v>
      </c>
      <c r="G43" s="56">
        <v>116.74</v>
      </c>
      <c r="H43" s="56">
        <v>1.49</v>
      </c>
      <c r="I43" s="50">
        <v>0.13800000000000001</v>
      </c>
      <c r="J43" s="62">
        <v>1.49</v>
      </c>
      <c r="K43" s="2"/>
    </row>
    <row r="44" spans="1:11" ht="27" customHeight="1" x14ac:dyDescent="0.2">
      <c r="A44" s="27" t="s">
        <v>212</v>
      </c>
      <c r="B44" s="49">
        <v>136</v>
      </c>
      <c r="C44" s="57">
        <v>8</v>
      </c>
      <c r="D44" s="174">
        <v>0.42099999999999999</v>
      </c>
      <c r="E44" s="175">
        <v>0</v>
      </c>
      <c r="F44" s="175">
        <v>0</v>
      </c>
      <c r="G44" s="52">
        <v>0</v>
      </c>
      <c r="H44" s="52">
        <v>0</v>
      </c>
      <c r="I44" s="52">
        <v>0</v>
      </c>
      <c r="J44" s="63">
        <v>0</v>
      </c>
      <c r="K44" s="2"/>
    </row>
    <row r="45" spans="1:11" ht="27" customHeight="1" x14ac:dyDescent="0.2">
      <c r="A45" s="27" t="s">
        <v>213</v>
      </c>
      <c r="B45" s="49">
        <v>137</v>
      </c>
      <c r="C45" s="57">
        <v>1</v>
      </c>
      <c r="D45" s="174">
        <v>0.57099999999999995</v>
      </c>
      <c r="E45" s="175">
        <v>0</v>
      </c>
      <c r="F45" s="175">
        <v>0</v>
      </c>
      <c r="G45" s="52">
        <v>0</v>
      </c>
      <c r="H45" s="52">
        <v>0</v>
      </c>
      <c r="I45" s="52">
        <v>0</v>
      </c>
      <c r="J45" s="63">
        <v>0</v>
      </c>
      <c r="K45" s="2"/>
    </row>
    <row r="46" spans="1:11" ht="27" customHeight="1" x14ac:dyDescent="0.2">
      <c r="A46" s="27" t="s">
        <v>214</v>
      </c>
      <c r="B46" s="49">
        <v>138</v>
      </c>
      <c r="C46" s="57">
        <v>1</v>
      </c>
      <c r="D46" s="174">
        <v>1.0620000000000001</v>
      </c>
      <c r="E46" s="175">
        <v>0</v>
      </c>
      <c r="F46" s="175">
        <v>0</v>
      </c>
      <c r="G46" s="52">
        <v>0</v>
      </c>
      <c r="H46" s="52">
        <v>0</v>
      </c>
      <c r="I46" s="52">
        <v>0</v>
      </c>
      <c r="J46" s="63">
        <v>0</v>
      </c>
      <c r="K46" s="2"/>
    </row>
    <row r="47" spans="1:11" ht="27" customHeight="1" x14ac:dyDescent="0.2">
      <c r="A47" s="27" t="s">
        <v>215</v>
      </c>
      <c r="B47" s="49">
        <v>139</v>
      </c>
      <c r="C47" s="57">
        <v>1</v>
      </c>
      <c r="D47" s="174">
        <v>0.32300000000000001</v>
      </c>
      <c r="E47" s="175">
        <v>0</v>
      </c>
      <c r="F47" s="175">
        <v>0</v>
      </c>
      <c r="G47" s="52">
        <v>0</v>
      </c>
      <c r="H47" s="52">
        <v>0</v>
      </c>
      <c r="I47" s="52">
        <v>0</v>
      </c>
      <c r="J47" s="63">
        <v>0</v>
      </c>
      <c r="K47" s="2"/>
    </row>
    <row r="48" spans="1:11" ht="27" customHeight="1" x14ac:dyDescent="0.2">
      <c r="A48" s="27" t="s">
        <v>41</v>
      </c>
      <c r="B48" s="49">
        <v>171</v>
      </c>
      <c r="C48" s="57">
        <v>0</v>
      </c>
      <c r="D48" s="179">
        <v>8.3369999999999997</v>
      </c>
      <c r="E48" s="180">
        <v>0.31900000000000001</v>
      </c>
      <c r="F48" s="178">
        <v>2.5999999999999999E-2</v>
      </c>
      <c r="G48" s="52">
        <v>0</v>
      </c>
      <c r="H48" s="52">
        <v>0</v>
      </c>
      <c r="I48" s="52">
        <v>0</v>
      </c>
      <c r="J48" s="63">
        <v>0</v>
      </c>
      <c r="K48" s="2"/>
    </row>
    <row r="49" spans="1:11" ht="27" customHeight="1" x14ac:dyDescent="0.2">
      <c r="A49" s="27" t="s">
        <v>614</v>
      </c>
      <c r="B49" s="49">
        <v>175</v>
      </c>
      <c r="C49" s="57" t="s">
        <v>826</v>
      </c>
      <c r="D49" s="174">
        <v>-0.53800000000000003</v>
      </c>
      <c r="E49" s="175">
        <v>0</v>
      </c>
      <c r="F49" s="175">
        <v>0</v>
      </c>
      <c r="G49" s="56">
        <v>0</v>
      </c>
      <c r="H49" s="52">
        <v>0</v>
      </c>
      <c r="I49" s="52">
        <v>0</v>
      </c>
      <c r="J49" s="63">
        <v>0</v>
      </c>
      <c r="K49" s="2"/>
    </row>
    <row r="50" spans="1:11" ht="27" customHeight="1" x14ac:dyDescent="0.2">
      <c r="A50" s="27" t="s">
        <v>42</v>
      </c>
      <c r="B50" s="49">
        <v>176</v>
      </c>
      <c r="C50" s="57">
        <v>8</v>
      </c>
      <c r="D50" s="174">
        <v>-0.47299999999999998</v>
      </c>
      <c r="E50" s="175">
        <v>0</v>
      </c>
      <c r="F50" s="175">
        <v>0</v>
      </c>
      <c r="G50" s="56">
        <v>0</v>
      </c>
      <c r="H50" s="52">
        <v>0</v>
      </c>
      <c r="I50" s="52">
        <v>0</v>
      </c>
      <c r="J50" s="63">
        <v>0</v>
      </c>
      <c r="K50" s="2"/>
    </row>
    <row r="51" spans="1:11" ht="27" customHeight="1" x14ac:dyDescent="0.2">
      <c r="A51" s="27" t="s">
        <v>43</v>
      </c>
      <c r="B51" s="49">
        <v>177</v>
      </c>
      <c r="C51" s="57">
        <v>0</v>
      </c>
      <c r="D51" s="174">
        <v>-0.53800000000000003</v>
      </c>
      <c r="E51" s="175">
        <v>0</v>
      </c>
      <c r="F51" s="175">
        <v>0</v>
      </c>
      <c r="G51" s="56">
        <v>0</v>
      </c>
      <c r="H51" s="52">
        <v>0</v>
      </c>
      <c r="I51" s="50">
        <v>0.13100000000000001</v>
      </c>
      <c r="J51" s="63">
        <v>0</v>
      </c>
      <c r="K51" s="2"/>
    </row>
    <row r="52" spans="1:11" ht="27" customHeight="1" x14ac:dyDescent="0.2">
      <c r="A52" s="27" t="s">
        <v>44</v>
      </c>
      <c r="B52" s="49">
        <v>178</v>
      </c>
      <c r="C52" s="57">
        <v>0</v>
      </c>
      <c r="D52" s="176">
        <v>-3.1720000000000002</v>
      </c>
      <c r="E52" s="192">
        <v>-0.57599999999999996</v>
      </c>
      <c r="F52" s="178">
        <v>-4.9000000000000002E-2</v>
      </c>
      <c r="G52" s="56">
        <v>0</v>
      </c>
      <c r="H52" s="52">
        <v>0</v>
      </c>
      <c r="I52" s="50">
        <v>0.13100000000000001</v>
      </c>
      <c r="J52" s="63">
        <v>0</v>
      </c>
      <c r="K52" s="2"/>
    </row>
    <row r="53" spans="1:11" ht="39.75" customHeight="1" x14ac:dyDescent="0.2">
      <c r="A53" s="27" t="s">
        <v>45</v>
      </c>
      <c r="B53" s="49">
        <v>179</v>
      </c>
      <c r="C53" s="57">
        <v>0</v>
      </c>
      <c r="D53" s="174">
        <v>-0.47299999999999998</v>
      </c>
      <c r="E53" s="175">
        <v>0</v>
      </c>
      <c r="F53" s="175">
        <v>0</v>
      </c>
      <c r="G53" s="56">
        <v>0</v>
      </c>
      <c r="H53" s="52">
        <v>0</v>
      </c>
      <c r="I53" s="50">
        <v>0.123</v>
      </c>
      <c r="J53" s="63">
        <v>0</v>
      </c>
      <c r="K53" s="2"/>
    </row>
    <row r="54" spans="1:11" ht="27" customHeight="1" x14ac:dyDescent="0.2">
      <c r="A54" s="27" t="s">
        <v>46</v>
      </c>
      <c r="B54" s="49">
        <v>180</v>
      </c>
      <c r="C54" s="57">
        <v>0</v>
      </c>
      <c r="D54" s="176">
        <v>-2.81</v>
      </c>
      <c r="E54" s="177">
        <v>-0.503</v>
      </c>
      <c r="F54" s="178">
        <v>-4.2000000000000003E-2</v>
      </c>
      <c r="G54" s="56">
        <v>0</v>
      </c>
      <c r="H54" s="52">
        <v>0</v>
      </c>
      <c r="I54" s="50">
        <v>0.123</v>
      </c>
      <c r="J54" s="63">
        <v>0</v>
      </c>
      <c r="K54" s="2"/>
    </row>
    <row r="55" spans="1:11" ht="27" customHeight="1" x14ac:dyDescent="0.2">
      <c r="A55" s="27" t="s">
        <v>47</v>
      </c>
      <c r="B55" s="49">
        <v>181</v>
      </c>
      <c r="C55" s="57">
        <v>0</v>
      </c>
      <c r="D55" s="174">
        <v>-0.34</v>
      </c>
      <c r="E55" s="175">
        <v>0</v>
      </c>
      <c r="F55" s="175">
        <v>0</v>
      </c>
      <c r="G55" s="56">
        <v>0</v>
      </c>
      <c r="H55" s="52">
        <v>0</v>
      </c>
      <c r="I55" s="50">
        <v>9.9000000000000005E-2</v>
      </c>
      <c r="J55" s="63">
        <v>0</v>
      </c>
      <c r="K55" s="2"/>
    </row>
    <row r="56" spans="1:11" ht="27" customHeight="1" x14ac:dyDescent="0.2">
      <c r="A56" s="27" t="s">
        <v>48</v>
      </c>
      <c r="B56" s="49">
        <v>182</v>
      </c>
      <c r="C56" s="57">
        <v>0</v>
      </c>
      <c r="D56" s="176">
        <v>-2.0920000000000001</v>
      </c>
      <c r="E56" s="177">
        <v>-0.34499999999999997</v>
      </c>
      <c r="F56" s="178">
        <v>-2.5999999999999999E-2</v>
      </c>
      <c r="G56" s="56">
        <v>0</v>
      </c>
      <c r="H56" s="52">
        <v>0</v>
      </c>
      <c r="I56" s="50">
        <v>9.9000000000000005E-2</v>
      </c>
      <c r="J56" s="63">
        <v>0</v>
      </c>
      <c r="K56" s="2"/>
    </row>
    <row r="57" spans="1:11" ht="27" customHeight="1" x14ac:dyDescent="0.2">
      <c r="A57" s="278"/>
      <c r="B57" s="279"/>
      <c r="C57" s="279"/>
      <c r="D57" s="279"/>
      <c r="E57" s="279"/>
      <c r="F57" s="279"/>
      <c r="G57" s="279"/>
      <c r="H57" s="279"/>
      <c r="I57" s="279"/>
      <c r="J57" s="279"/>
      <c r="K57" s="2"/>
    </row>
    <row r="58" spans="1:11" ht="27" customHeight="1" x14ac:dyDescent="0.2">
      <c r="A58" s="27" t="s">
        <v>99</v>
      </c>
      <c r="B58" s="205">
        <v>183</v>
      </c>
      <c r="C58" s="57">
        <v>1</v>
      </c>
      <c r="D58" s="174">
        <v>0.50900000000000001</v>
      </c>
      <c r="E58" s="175">
        <v>0</v>
      </c>
      <c r="F58" s="175">
        <v>0</v>
      </c>
      <c r="G58" s="56">
        <v>1.42</v>
      </c>
      <c r="H58" s="52">
        <v>0</v>
      </c>
      <c r="I58" s="52">
        <v>0</v>
      </c>
      <c r="J58" s="52">
        <v>0</v>
      </c>
      <c r="K58" s="2"/>
    </row>
    <row r="59" spans="1:11" ht="27" customHeight="1" x14ac:dyDescent="0.2">
      <c r="A59" s="27" t="s">
        <v>100</v>
      </c>
      <c r="B59" s="205">
        <v>184</v>
      </c>
      <c r="C59" s="57">
        <v>2</v>
      </c>
      <c r="D59" s="174">
        <v>0.627</v>
      </c>
      <c r="E59" s="174">
        <v>0.03</v>
      </c>
      <c r="F59" s="175">
        <v>0</v>
      </c>
      <c r="G59" s="56">
        <v>1.42</v>
      </c>
      <c r="H59" s="52">
        <v>0</v>
      </c>
      <c r="I59" s="52">
        <v>0</v>
      </c>
      <c r="J59" s="52">
        <v>0</v>
      </c>
      <c r="K59" s="2"/>
    </row>
    <row r="60" spans="1:11" ht="27" customHeight="1" x14ac:dyDescent="0.2">
      <c r="A60" s="27" t="s">
        <v>101</v>
      </c>
      <c r="B60" s="205">
        <v>185</v>
      </c>
      <c r="C60" s="57">
        <v>2</v>
      </c>
      <c r="D60" s="174">
        <v>0.10100000000000001</v>
      </c>
      <c r="E60" s="175">
        <v>0</v>
      </c>
      <c r="F60" s="175">
        <v>0</v>
      </c>
      <c r="G60" s="52">
        <v>0</v>
      </c>
      <c r="H60" s="52">
        <v>0</v>
      </c>
      <c r="I60" s="52">
        <v>0</v>
      </c>
      <c r="J60" s="52">
        <v>0</v>
      </c>
      <c r="K60" s="2"/>
    </row>
    <row r="61" spans="1:11" ht="27" customHeight="1" x14ac:dyDescent="0.2">
      <c r="A61" s="27" t="s">
        <v>102</v>
      </c>
      <c r="B61" s="205">
        <v>186</v>
      </c>
      <c r="C61" s="57">
        <v>3</v>
      </c>
      <c r="D61" s="174">
        <v>0.61899999999999999</v>
      </c>
      <c r="E61" s="175">
        <v>0</v>
      </c>
      <c r="F61" s="175">
        <v>0</v>
      </c>
      <c r="G61" s="56">
        <v>1.51</v>
      </c>
      <c r="H61" s="52">
        <v>0</v>
      </c>
      <c r="I61" s="52">
        <v>0</v>
      </c>
      <c r="J61" s="52">
        <v>0</v>
      </c>
      <c r="K61" s="2"/>
    </row>
    <row r="62" spans="1:11" ht="27" customHeight="1" x14ac:dyDescent="0.2">
      <c r="A62" s="27" t="s">
        <v>103</v>
      </c>
      <c r="B62" s="205">
        <v>187</v>
      </c>
      <c r="C62" s="57">
        <v>4</v>
      </c>
      <c r="D62" s="174">
        <v>0.71499999999999997</v>
      </c>
      <c r="E62" s="174">
        <v>5.3999999999999999E-2</v>
      </c>
      <c r="F62" s="175">
        <v>0</v>
      </c>
      <c r="G62" s="56">
        <v>1.51</v>
      </c>
      <c r="H62" s="52">
        <v>0</v>
      </c>
      <c r="I62" s="52">
        <v>0</v>
      </c>
      <c r="J62" s="52">
        <v>0</v>
      </c>
      <c r="K62" s="2"/>
    </row>
    <row r="63" spans="1:11" ht="27" customHeight="1" x14ac:dyDescent="0.2">
      <c r="A63" s="27" t="s">
        <v>104</v>
      </c>
      <c r="B63" s="205">
        <v>188</v>
      </c>
      <c r="C63" s="57">
        <v>4</v>
      </c>
      <c r="D63" s="174">
        <v>0.13500000000000001</v>
      </c>
      <c r="E63" s="175">
        <v>0</v>
      </c>
      <c r="F63" s="175">
        <v>0</v>
      </c>
      <c r="G63" s="52">
        <v>0</v>
      </c>
      <c r="H63" s="52">
        <v>0</v>
      </c>
      <c r="I63" s="52">
        <v>0</v>
      </c>
      <c r="J63" s="52">
        <v>0</v>
      </c>
      <c r="K63" s="2"/>
    </row>
    <row r="64" spans="1:11" ht="27" customHeight="1" x14ac:dyDescent="0.2">
      <c r="A64" s="27" t="s">
        <v>105</v>
      </c>
      <c r="B64" s="205">
        <v>189</v>
      </c>
      <c r="C64" s="57" t="s">
        <v>824</v>
      </c>
      <c r="D64" s="174">
        <v>0.57199999999999995</v>
      </c>
      <c r="E64" s="174">
        <v>0.03</v>
      </c>
      <c r="F64" s="175">
        <v>0</v>
      </c>
      <c r="G64" s="56">
        <v>11.59</v>
      </c>
      <c r="H64" s="52">
        <v>0</v>
      </c>
      <c r="I64" s="52">
        <v>0</v>
      </c>
      <c r="J64" s="52">
        <v>0</v>
      </c>
      <c r="K64" s="2"/>
    </row>
    <row r="65" spans="1:11" ht="27" customHeight="1" x14ac:dyDescent="0.2">
      <c r="A65" s="27" t="s">
        <v>106</v>
      </c>
      <c r="B65" s="205">
        <v>0</v>
      </c>
      <c r="C65" s="57" t="s">
        <v>824</v>
      </c>
      <c r="D65" s="174">
        <v>0.59199999999999997</v>
      </c>
      <c r="E65" s="174">
        <v>2.9000000000000001E-2</v>
      </c>
      <c r="F65" s="175">
        <v>0</v>
      </c>
      <c r="G65" s="56">
        <v>6.91</v>
      </c>
      <c r="H65" s="52">
        <v>0</v>
      </c>
      <c r="I65" s="52">
        <v>0</v>
      </c>
      <c r="J65" s="52">
        <v>0</v>
      </c>
      <c r="K65" s="2"/>
    </row>
    <row r="66" spans="1:11" ht="27" customHeight="1" x14ac:dyDescent="0.2">
      <c r="A66" s="27" t="s">
        <v>107</v>
      </c>
      <c r="B66" s="205">
        <v>0</v>
      </c>
      <c r="C66" s="57" t="s">
        <v>824</v>
      </c>
      <c r="D66" s="174">
        <v>0.61299999999999999</v>
      </c>
      <c r="E66" s="174">
        <v>1.6E-2</v>
      </c>
      <c r="F66" s="175">
        <v>0</v>
      </c>
      <c r="G66" s="56">
        <v>88.76</v>
      </c>
      <c r="H66" s="52">
        <v>0</v>
      </c>
      <c r="I66" s="52">
        <v>0</v>
      </c>
      <c r="J66" s="52">
        <v>0</v>
      </c>
      <c r="K66" s="2"/>
    </row>
    <row r="67" spans="1:11" ht="27" customHeight="1" x14ac:dyDescent="0.2">
      <c r="A67" s="27" t="s">
        <v>615</v>
      </c>
      <c r="B67" s="205">
        <v>422</v>
      </c>
      <c r="C67" s="57">
        <v>0</v>
      </c>
      <c r="D67" s="176">
        <v>2.694</v>
      </c>
      <c r="E67" s="177">
        <v>0.27600000000000002</v>
      </c>
      <c r="F67" s="178">
        <v>2.1999999999999999E-2</v>
      </c>
      <c r="G67" s="56">
        <v>1.42</v>
      </c>
      <c r="H67" s="52">
        <v>0</v>
      </c>
      <c r="I67" s="52">
        <v>0</v>
      </c>
      <c r="J67" s="52">
        <v>0</v>
      </c>
      <c r="K67" s="2"/>
    </row>
    <row r="68" spans="1:11" ht="27" customHeight="1" x14ac:dyDescent="0.2">
      <c r="A68" s="27" t="s">
        <v>616</v>
      </c>
      <c r="B68" s="205">
        <v>423</v>
      </c>
      <c r="C68" s="57">
        <v>0</v>
      </c>
      <c r="D68" s="176">
        <v>3.4020000000000001</v>
      </c>
      <c r="E68" s="177">
        <v>0.34799999999999998</v>
      </c>
      <c r="F68" s="178">
        <v>2.8000000000000001E-2</v>
      </c>
      <c r="G68" s="56">
        <v>1.51</v>
      </c>
      <c r="H68" s="52">
        <v>0</v>
      </c>
      <c r="I68" s="52">
        <v>0</v>
      </c>
      <c r="J68" s="52">
        <v>0</v>
      </c>
      <c r="K68" s="2"/>
    </row>
    <row r="69" spans="1:11" ht="27" customHeight="1" x14ac:dyDescent="0.2">
      <c r="A69" s="27" t="s">
        <v>108</v>
      </c>
      <c r="B69" s="205">
        <v>190</v>
      </c>
      <c r="C69" s="57">
        <v>0</v>
      </c>
      <c r="D69" s="176">
        <v>2.4580000000000002</v>
      </c>
      <c r="E69" s="177">
        <v>0.23799999999999999</v>
      </c>
      <c r="F69" s="178">
        <v>1.9E-2</v>
      </c>
      <c r="G69" s="56">
        <v>4.08</v>
      </c>
      <c r="H69" s="56">
        <v>0.41</v>
      </c>
      <c r="I69" s="50">
        <v>8.8999999999999996E-2</v>
      </c>
      <c r="J69" s="62">
        <v>0.41</v>
      </c>
      <c r="K69" s="2"/>
    </row>
    <row r="70" spans="1:11" ht="27" customHeight="1" x14ac:dyDescent="0.2">
      <c r="A70" s="27" t="s">
        <v>109</v>
      </c>
      <c r="B70" s="205">
        <v>191</v>
      </c>
      <c r="C70" s="57">
        <v>0</v>
      </c>
      <c r="D70" s="176">
        <v>3.4969999999999999</v>
      </c>
      <c r="E70" s="177">
        <v>0.30399999999999999</v>
      </c>
      <c r="F70" s="178">
        <v>2.3E-2</v>
      </c>
      <c r="G70" s="56">
        <v>6.91</v>
      </c>
      <c r="H70" s="56">
        <v>0.82</v>
      </c>
      <c r="I70" s="50">
        <v>0.111</v>
      </c>
      <c r="J70" s="62">
        <v>0.82</v>
      </c>
      <c r="K70" s="2"/>
    </row>
    <row r="71" spans="1:11" ht="27" customHeight="1" x14ac:dyDescent="0.2">
      <c r="A71" s="27" t="s">
        <v>110</v>
      </c>
      <c r="B71" s="205">
        <v>192</v>
      </c>
      <c r="C71" s="57">
        <v>0</v>
      </c>
      <c r="D71" s="176">
        <v>3.4990000000000001</v>
      </c>
      <c r="E71" s="177">
        <v>0.26600000000000001</v>
      </c>
      <c r="F71" s="178">
        <v>1.7999999999999999E-2</v>
      </c>
      <c r="G71" s="56">
        <v>88.76</v>
      </c>
      <c r="H71" s="56">
        <v>1.1399999999999999</v>
      </c>
      <c r="I71" s="50">
        <v>0.105</v>
      </c>
      <c r="J71" s="62">
        <v>1.1399999999999999</v>
      </c>
      <c r="K71" s="2"/>
    </row>
    <row r="72" spans="1:11" ht="27" customHeight="1" x14ac:dyDescent="0.2">
      <c r="A72" s="27" t="s">
        <v>217</v>
      </c>
      <c r="B72" s="205">
        <v>140</v>
      </c>
      <c r="C72" s="57">
        <v>8</v>
      </c>
      <c r="D72" s="174">
        <v>0.32600000000000001</v>
      </c>
      <c r="E72" s="175">
        <v>0</v>
      </c>
      <c r="F72" s="175">
        <v>0</v>
      </c>
      <c r="G72" s="52">
        <v>0</v>
      </c>
      <c r="H72" s="52">
        <v>0</v>
      </c>
      <c r="I72" s="52">
        <v>0</v>
      </c>
      <c r="J72" s="193">
        <v>0</v>
      </c>
      <c r="K72" s="2"/>
    </row>
    <row r="73" spans="1:11" ht="27" customHeight="1" x14ac:dyDescent="0.2">
      <c r="A73" s="27" t="s">
        <v>218</v>
      </c>
      <c r="B73" s="205">
        <v>141</v>
      </c>
      <c r="C73" s="57">
        <v>1</v>
      </c>
      <c r="D73" s="174">
        <v>0.443</v>
      </c>
      <c r="E73" s="175">
        <v>0</v>
      </c>
      <c r="F73" s="175">
        <v>0</v>
      </c>
      <c r="G73" s="52">
        <v>0</v>
      </c>
      <c r="H73" s="52">
        <v>0</v>
      </c>
      <c r="I73" s="52">
        <v>0</v>
      </c>
      <c r="J73" s="193">
        <v>0</v>
      </c>
      <c r="K73" s="2"/>
    </row>
    <row r="74" spans="1:11" ht="27" customHeight="1" x14ac:dyDescent="0.2">
      <c r="A74" s="27" t="s">
        <v>219</v>
      </c>
      <c r="B74" s="205">
        <v>142</v>
      </c>
      <c r="C74" s="57">
        <v>1</v>
      </c>
      <c r="D74" s="174">
        <v>0.82299999999999995</v>
      </c>
      <c r="E74" s="175">
        <v>0</v>
      </c>
      <c r="F74" s="175">
        <v>0</v>
      </c>
      <c r="G74" s="52">
        <v>0</v>
      </c>
      <c r="H74" s="52">
        <v>0</v>
      </c>
      <c r="I74" s="52">
        <v>0</v>
      </c>
      <c r="J74" s="193">
        <v>0</v>
      </c>
      <c r="K74" s="2"/>
    </row>
    <row r="75" spans="1:11" ht="27" customHeight="1" x14ac:dyDescent="0.2">
      <c r="A75" s="27" t="s">
        <v>220</v>
      </c>
      <c r="B75" s="205">
        <v>143</v>
      </c>
      <c r="C75" s="57">
        <v>1</v>
      </c>
      <c r="D75" s="174">
        <v>0.251</v>
      </c>
      <c r="E75" s="175">
        <v>0</v>
      </c>
      <c r="F75" s="175">
        <v>0</v>
      </c>
      <c r="G75" s="52">
        <v>0</v>
      </c>
      <c r="H75" s="52">
        <v>0</v>
      </c>
      <c r="I75" s="52">
        <v>0</v>
      </c>
      <c r="J75" s="193">
        <v>0</v>
      </c>
      <c r="K75" s="2"/>
    </row>
    <row r="76" spans="1:11" ht="27" customHeight="1" x14ac:dyDescent="0.2">
      <c r="A76" s="27" t="s">
        <v>111</v>
      </c>
      <c r="B76" s="205">
        <v>194</v>
      </c>
      <c r="C76" s="57">
        <v>0</v>
      </c>
      <c r="D76" s="179">
        <v>6.4630000000000001</v>
      </c>
      <c r="E76" s="180">
        <v>0.247</v>
      </c>
      <c r="F76" s="178">
        <v>2.1000000000000001E-2</v>
      </c>
      <c r="G76" s="52">
        <v>0</v>
      </c>
      <c r="H76" s="52">
        <v>0</v>
      </c>
      <c r="I76" s="52">
        <v>0</v>
      </c>
      <c r="J76" s="194">
        <v>0</v>
      </c>
      <c r="K76" s="2"/>
    </row>
    <row r="77" spans="1:11" ht="27" customHeight="1" x14ac:dyDescent="0.2">
      <c r="A77" s="27" t="s">
        <v>617</v>
      </c>
      <c r="B77" s="205">
        <v>195</v>
      </c>
      <c r="C77" s="57">
        <v>8</v>
      </c>
      <c r="D77" s="174">
        <v>-0.247</v>
      </c>
      <c r="E77" s="175">
        <v>0</v>
      </c>
      <c r="F77" s="175">
        <v>0</v>
      </c>
      <c r="G77" s="56">
        <v>0</v>
      </c>
      <c r="H77" s="52">
        <v>0</v>
      </c>
      <c r="I77" s="52">
        <v>0</v>
      </c>
      <c r="J77" s="194">
        <v>0</v>
      </c>
      <c r="K77" s="2"/>
    </row>
    <row r="78" spans="1:11" ht="27" customHeight="1" x14ac:dyDescent="0.2">
      <c r="A78" s="27" t="s">
        <v>112</v>
      </c>
      <c r="B78" s="205">
        <v>196</v>
      </c>
      <c r="C78" s="57">
        <v>8</v>
      </c>
      <c r="D78" s="174">
        <v>-0.26500000000000001</v>
      </c>
      <c r="E78" s="175">
        <v>0</v>
      </c>
      <c r="F78" s="175">
        <v>0</v>
      </c>
      <c r="G78" s="56">
        <v>0</v>
      </c>
      <c r="H78" s="52">
        <v>0</v>
      </c>
      <c r="I78" s="52">
        <v>0</v>
      </c>
      <c r="J78" s="194">
        <v>0</v>
      </c>
      <c r="K78" s="2"/>
    </row>
    <row r="79" spans="1:11" ht="27" customHeight="1" x14ac:dyDescent="0.2">
      <c r="A79" s="27" t="s">
        <v>113</v>
      </c>
      <c r="B79" s="205">
        <v>197</v>
      </c>
      <c r="C79" s="57">
        <v>0</v>
      </c>
      <c r="D79" s="174">
        <v>-0.247</v>
      </c>
      <c r="E79" s="175">
        <v>0</v>
      </c>
      <c r="F79" s="175">
        <v>0</v>
      </c>
      <c r="G79" s="56">
        <v>0</v>
      </c>
      <c r="H79" s="193">
        <v>0</v>
      </c>
      <c r="I79" s="50">
        <v>0.06</v>
      </c>
      <c r="J79" s="193">
        <v>0</v>
      </c>
      <c r="K79" s="2"/>
    </row>
    <row r="80" spans="1:11" ht="27" customHeight="1" x14ac:dyDescent="0.2">
      <c r="A80" s="27" t="s">
        <v>114</v>
      </c>
      <c r="B80" s="205">
        <v>198</v>
      </c>
      <c r="C80" s="57">
        <v>0</v>
      </c>
      <c r="D80" s="176">
        <v>-1.458</v>
      </c>
      <c r="E80" s="177">
        <v>-0.26500000000000001</v>
      </c>
      <c r="F80" s="178">
        <v>-2.3E-2</v>
      </c>
      <c r="G80" s="56">
        <v>0</v>
      </c>
      <c r="H80" s="193">
        <v>0</v>
      </c>
      <c r="I80" s="50">
        <v>0.06</v>
      </c>
      <c r="J80" s="193">
        <v>0</v>
      </c>
      <c r="K80" s="2"/>
    </row>
    <row r="81" spans="1:11" ht="27" customHeight="1" x14ac:dyDescent="0.2">
      <c r="A81" s="27" t="s">
        <v>115</v>
      </c>
      <c r="B81" s="205">
        <v>199</v>
      </c>
      <c r="C81" s="57">
        <v>0</v>
      </c>
      <c r="D81" s="174">
        <v>-0.26500000000000001</v>
      </c>
      <c r="E81" s="175">
        <v>0</v>
      </c>
      <c r="F81" s="175">
        <v>0</v>
      </c>
      <c r="G81" s="56">
        <v>0</v>
      </c>
      <c r="H81" s="193">
        <v>0</v>
      </c>
      <c r="I81" s="50">
        <v>6.9000000000000006E-2</v>
      </c>
      <c r="J81" s="193">
        <v>0</v>
      </c>
      <c r="K81" s="2"/>
    </row>
    <row r="82" spans="1:11" ht="27" customHeight="1" x14ac:dyDescent="0.2">
      <c r="A82" s="27" t="s">
        <v>116</v>
      </c>
      <c r="B82" s="205">
        <v>315</v>
      </c>
      <c r="C82" s="57">
        <v>0</v>
      </c>
      <c r="D82" s="176">
        <v>-1.5720000000000001</v>
      </c>
      <c r="E82" s="177">
        <v>-0.28100000000000003</v>
      </c>
      <c r="F82" s="178">
        <v>-2.3E-2</v>
      </c>
      <c r="G82" s="56">
        <v>0</v>
      </c>
      <c r="H82" s="194">
        <v>0</v>
      </c>
      <c r="I82" s="50">
        <v>6.9000000000000006E-2</v>
      </c>
      <c r="J82" s="194">
        <v>0</v>
      </c>
      <c r="K82" s="2"/>
    </row>
    <row r="83" spans="1:11" ht="27" customHeight="1" x14ac:dyDescent="0.2">
      <c r="A83" s="27" t="s">
        <v>117</v>
      </c>
      <c r="B83" s="205">
        <v>316</v>
      </c>
      <c r="C83" s="57">
        <v>0</v>
      </c>
      <c r="D83" s="174">
        <v>-0.34</v>
      </c>
      <c r="E83" s="175">
        <v>0</v>
      </c>
      <c r="F83" s="175">
        <v>0</v>
      </c>
      <c r="G83" s="56">
        <v>60.11</v>
      </c>
      <c r="H83" s="194">
        <v>0</v>
      </c>
      <c r="I83" s="50">
        <v>9.9000000000000005E-2</v>
      </c>
      <c r="J83" s="194">
        <v>0</v>
      </c>
      <c r="K83" s="2"/>
    </row>
    <row r="84" spans="1:11" ht="27" customHeight="1" x14ac:dyDescent="0.2">
      <c r="A84" s="27" t="s">
        <v>118</v>
      </c>
      <c r="B84" s="205">
        <v>317</v>
      </c>
      <c r="C84" s="57">
        <v>0</v>
      </c>
      <c r="D84" s="176">
        <v>-2.0920000000000001</v>
      </c>
      <c r="E84" s="177">
        <v>-0.34499999999999997</v>
      </c>
      <c r="F84" s="178">
        <v>-2.5999999999999999E-2</v>
      </c>
      <c r="G84" s="56">
        <v>60.11</v>
      </c>
      <c r="H84" s="194">
        <v>0</v>
      </c>
      <c r="I84" s="50">
        <v>9.9000000000000005E-2</v>
      </c>
      <c r="J84" s="194">
        <v>0</v>
      </c>
      <c r="K84" s="2"/>
    </row>
    <row r="85" spans="1:11" ht="27" customHeight="1" x14ac:dyDescent="0.2">
      <c r="A85" s="27" t="s">
        <v>63</v>
      </c>
      <c r="B85" s="205">
        <v>318</v>
      </c>
      <c r="C85" s="57">
        <v>1</v>
      </c>
      <c r="D85" s="174">
        <v>0.35399999999999998</v>
      </c>
      <c r="E85" s="175">
        <v>0</v>
      </c>
      <c r="F85" s="175">
        <v>0</v>
      </c>
      <c r="G85" s="56">
        <v>0.98</v>
      </c>
      <c r="H85" s="52">
        <v>0</v>
      </c>
      <c r="I85" s="52">
        <v>0</v>
      </c>
      <c r="J85" s="194">
        <v>0</v>
      </c>
      <c r="K85" s="2"/>
    </row>
    <row r="86" spans="1:11" ht="27" customHeight="1" x14ac:dyDescent="0.2">
      <c r="A86" s="27" t="s">
        <v>64</v>
      </c>
      <c r="B86" s="205">
        <v>319</v>
      </c>
      <c r="C86" s="57">
        <v>2</v>
      </c>
      <c r="D86" s="174">
        <v>0.436</v>
      </c>
      <c r="E86" s="174">
        <v>2.1000000000000001E-2</v>
      </c>
      <c r="F86" s="175">
        <v>0</v>
      </c>
      <c r="G86" s="56">
        <v>0.98</v>
      </c>
      <c r="H86" s="52">
        <v>0</v>
      </c>
      <c r="I86" s="52">
        <v>0</v>
      </c>
      <c r="J86" s="63">
        <v>0</v>
      </c>
      <c r="K86" s="2"/>
    </row>
    <row r="87" spans="1:11" ht="27" customHeight="1" x14ac:dyDescent="0.2">
      <c r="A87" s="27" t="s">
        <v>65</v>
      </c>
      <c r="B87" s="205">
        <v>320</v>
      </c>
      <c r="C87" s="57">
        <v>2</v>
      </c>
      <c r="D87" s="174">
        <v>7.0999999999999994E-2</v>
      </c>
      <c r="E87" s="175">
        <v>0</v>
      </c>
      <c r="F87" s="175">
        <v>0</v>
      </c>
      <c r="G87" s="175">
        <v>0</v>
      </c>
      <c r="H87" s="52">
        <v>0</v>
      </c>
      <c r="I87" s="52">
        <v>0</v>
      </c>
      <c r="J87" s="63">
        <v>0</v>
      </c>
      <c r="K87" s="2"/>
    </row>
    <row r="88" spans="1:11" ht="27" customHeight="1" x14ac:dyDescent="0.2">
      <c r="A88" s="27" t="s">
        <v>66</v>
      </c>
      <c r="B88" s="205">
        <v>321</v>
      </c>
      <c r="C88" s="57">
        <v>3</v>
      </c>
      <c r="D88" s="174">
        <v>0.43</v>
      </c>
      <c r="E88" s="175">
        <v>0</v>
      </c>
      <c r="F88" s="175">
        <v>0</v>
      </c>
      <c r="G88" s="56">
        <v>1.05</v>
      </c>
      <c r="H88" s="52">
        <v>0</v>
      </c>
      <c r="I88" s="52">
        <v>0</v>
      </c>
      <c r="J88" s="63">
        <v>0</v>
      </c>
      <c r="K88" s="2"/>
    </row>
    <row r="89" spans="1:11" ht="27" customHeight="1" x14ac:dyDescent="0.2">
      <c r="A89" s="27" t="s">
        <v>67</v>
      </c>
      <c r="B89" s="205">
        <v>322</v>
      </c>
      <c r="C89" s="57">
        <v>4</v>
      </c>
      <c r="D89" s="174">
        <v>0.497</v>
      </c>
      <c r="E89" s="174">
        <v>3.6999999999999998E-2</v>
      </c>
      <c r="F89" s="175">
        <v>0</v>
      </c>
      <c r="G89" s="56">
        <v>1.05</v>
      </c>
      <c r="H89" s="52">
        <v>0</v>
      </c>
      <c r="I89" s="52">
        <v>0</v>
      </c>
      <c r="J89" s="63">
        <v>0</v>
      </c>
      <c r="K89" s="2"/>
    </row>
    <row r="90" spans="1:11" ht="27" customHeight="1" x14ac:dyDescent="0.2">
      <c r="A90" s="27" t="s">
        <v>68</v>
      </c>
      <c r="B90" s="205">
        <v>323</v>
      </c>
      <c r="C90" s="57">
        <v>4</v>
      </c>
      <c r="D90" s="174">
        <v>9.4E-2</v>
      </c>
      <c r="E90" s="175">
        <v>0</v>
      </c>
      <c r="F90" s="175">
        <v>0</v>
      </c>
      <c r="G90" s="52">
        <v>0</v>
      </c>
      <c r="H90" s="52">
        <v>0</v>
      </c>
      <c r="I90" s="52">
        <v>0</v>
      </c>
      <c r="J90" s="63">
        <v>0</v>
      </c>
      <c r="K90" s="2"/>
    </row>
    <row r="91" spans="1:11" ht="27" customHeight="1" x14ac:dyDescent="0.2">
      <c r="A91" s="27" t="s">
        <v>69</v>
      </c>
      <c r="B91" s="205">
        <v>324</v>
      </c>
      <c r="C91" s="57" t="s">
        <v>824</v>
      </c>
      <c r="D91" s="174">
        <v>0.39800000000000002</v>
      </c>
      <c r="E91" s="174">
        <v>2.1000000000000001E-2</v>
      </c>
      <c r="F91" s="175">
        <v>0</v>
      </c>
      <c r="G91" s="56">
        <v>8.0500000000000007</v>
      </c>
      <c r="H91" s="52">
        <v>0</v>
      </c>
      <c r="I91" s="52">
        <v>0</v>
      </c>
      <c r="J91" s="63">
        <v>0</v>
      </c>
      <c r="K91" s="2"/>
    </row>
    <row r="92" spans="1:11" ht="27" customHeight="1" x14ac:dyDescent="0.2">
      <c r="A92" s="27" t="s">
        <v>119</v>
      </c>
      <c r="B92" s="205">
        <v>0</v>
      </c>
      <c r="C92" s="57" t="s">
        <v>824</v>
      </c>
      <c r="D92" s="174">
        <v>0.41199999999999998</v>
      </c>
      <c r="E92" s="174">
        <v>0.02</v>
      </c>
      <c r="F92" s="175">
        <v>0</v>
      </c>
      <c r="G92" s="56">
        <v>4.8</v>
      </c>
      <c r="H92" s="52">
        <v>0</v>
      </c>
      <c r="I92" s="52">
        <v>0</v>
      </c>
      <c r="J92" s="63">
        <v>0</v>
      </c>
      <c r="K92" s="2"/>
    </row>
    <row r="93" spans="1:11" ht="27" customHeight="1" x14ac:dyDescent="0.2">
      <c r="A93" s="27" t="s">
        <v>120</v>
      </c>
      <c r="B93" s="205">
        <v>0</v>
      </c>
      <c r="C93" s="57" t="s">
        <v>824</v>
      </c>
      <c r="D93" s="174">
        <v>0.42599999999999999</v>
      </c>
      <c r="E93" s="174">
        <v>1.0999999999999999E-2</v>
      </c>
      <c r="F93" s="175">
        <v>0</v>
      </c>
      <c r="G93" s="56">
        <v>61.7</v>
      </c>
      <c r="H93" s="52">
        <v>0</v>
      </c>
      <c r="I93" s="52">
        <v>0</v>
      </c>
      <c r="J93" s="63">
        <v>0</v>
      </c>
      <c r="K93" s="2"/>
    </row>
    <row r="94" spans="1:11" ht="27" customHeight="1" x14ac:dyDescent="0.2">
      <c r="A94" s="27" t="s">
        <v>618</v>
      </c>
      <c r="B94" s="205">
        <v>424</v>
      </c>
      <c r="C94" s="57">
        <v>0</v>
      </c>
      <c r="D94" s="176">
        <v>1.873</v>
      </c>
      <c r="E94" s="177">
        <v>0.192</v>
      </c>
      <c r="F94" s="178">
        <v>1.6E-2</v>
      </c>
      <c r="G94" s="56">
        <v>0.98</v>
      </c>
      <c r="H94" s="52">
        <v>0</v>
      </c>
      <c r="I94" s="52">
        <v>0</v>
      </c>
      <c r="J94" s="63">
        <v>0</v>
      </c>
      <c r="K94" s="2"/>
    </row>
    <row r="95" spans="1:11" ht="27" customHeight="1" x14ac:dyDescent="0.2">
      <c r="A95" s="27" t="s">
        <v>619</v>
      </c>
      <c r="B95" s="205">
        <v>425</v>
      </c>
      <c r="C95" s="57">
        <v>0</v>
      </c>
      <c r="D95" s="176">
        <v>2.3650000000000002</v>
      </c>
      <c r="E95" s="177">
        <v>0.24199999999999999</v>
      </c>
      <c r="F95" s="178">
        <v>0.02</v>
      </c>
      <c r="G95" s="56">
        <v>1.05</v>
      </c>
      <c r="H95" s="52">
        <v>0</v>
      </c>
      <c r="I95" s="52">
        <v>0</v>
      </c>
      <c r="J95" s="63">
        <v>0</v>
      </c>
      <c r="K95" s="2"/>
    </row>
    <row r="96" spans="1:11" ht="27" customHeight="1" x14ac:dyDescent="0.2">
      <c r="A96" s="27" t="s">
        <v>70</v>
      </c>
      <c r="B96" s="205">
        <v>325</v>
      </c>
      <c r="C96" s="57">
        <v>0</v>
      </c>
      <c r="D96" s="176">
        <v>1.708</v>
      </c>
      <c r="E96" s="177">
        <v>0.16600000000000001</v>
      </c>
      <c r="F96" s="178">
        <v>1.2999999999999999E-2</v>
      </c>
      <c r="G96" s="56">
        <v>2.83</v>
      </c>
      <c r="H96" s="56">
        <v>0.28999999999999998</v>
      </c>
      <c r="I96" s="50">
        <v>6.2E-2</v>
      </c>
      <c r="J96" s="62">
        <v>0.28999999999999998</v>
      </c>
      <c r="K96" s="2"/>
    </row>
    <row r="97" spans="1:11" ht="27" customHeight="1" x14ac:dyDescent="0.2">
      <c r="A97" s="27" t="s">
        <v>71</v>
      </c>
      <c r="B97" s="205">
        <v>326</v>
      </c>
      <c r="C97" s="57">
        <v>0</v>
      </c>
      <c r="D97" s="176">
        <v>2.431</v>
      </c>
      <c r="E97" s="177">
        <v>0.21199999999999999</v>
      </c>
      <c r="F97" s="178">
        <v>1.6E-2</v>
      </c>
      <c r="G97" s="56">
        <v>4.8</v>
      </c>
      <c r="H97" s="56">
        <v>0.56999999999999995</v>
      </c>
      <c r="I97" s="50">
        <v>7.6999999999999999E-2</v>
      </c>
      <c r="J97" s="62">
        <v>0.56999999999999995</v>
      </c>
      <c r="K97" s="2"/>
    </row>
    <row r="98" spans="1:11" ht="27" customHeight="1" x14ac:dyDescent="0.2">
      <c r="A98" s="27" t="s">
        <v>72</v>
      </c>
      <c r="B98" s="205">
        <v>327</v>
      </c>
      <c r="C98" s="57">
        <v>0</v>
      </c>
      <c r="D98" s="176">
        <v>2.4319999999999999</v>
      </c>
      <c r="E98" s="177">
        <v>0.185</v>
      </c>
      <c r="F98" s="178">
        <v>1.2999999999999999E-2</v>
      </c>
      <c r="G98" s="56">
        <v>61.7</v>
      </c>
      <c r="H98" s="56">
        <v>0.79</v>
      </c>
      <c r="I98" s="50">
        <v>7.2999999999999995E-2</v>
      </c>
      <c r="J98" s="62">
        <v>0.79</v>
      </c>
      <c r="K98" s="2"/>
    </row>
    <row r="99" spans="1:11" ht="27" customHeight="1" x14ac:dyDescent="0.2">
      <c r="A99" s="27" t="s">
        <v>221</v>
      </c>
      <c r="B99" s="205">
        <v>144</v>
      </c>
      <c r="C99" s="57">
        <v>8</v>
      </c>
      <c r="D99" s="174">
        <v>0.22700000000000001</v>
      </c>
      <c r="E99" s="175">
        <v>0</v>
      </c>
      <c r="F99" s="175">
        <v>0</v>
      </c>
      <c r="G99" s="52">
        <v>0</v>
      </c>
      <c r="H99" s="52">
        <v>0</v>
      </c>
      <c r="I99" s="52">
        <v>0</v>
      </c>
      <c r="J99" s="195">
        <v>0</v>
      </c>
      <c r="K99" s="2"/>
    </row>
    <row r="100" spans="1:11" ht="27" customHeight="1" x14ac:dyDescent="0.2">
      <c r="A100" s="27" t="s">
        <v>222</v>
      </c>
      <c r="B100" s="205">
        <v>145</v>
      </c>
      <c r="C100" s="57">
        <v>1</v>
      </c>
      <c r="D100" s="174">
        <v>0.308</v>
      </c>
      <c r="E100" s="175">
        <v>0</v>
      </c>
      <c r="F100" s="175">
        <v>0</v>
      </c>
      <c r="G100" s="52">
        <v>0</v>
      </c>
      <c r="H100" s="52">
        <v>0</v>
      </c>
      <c r="I100" s="52">
        <v>0</v>
      </c>
      <c r="J100" s="195">
        <v>0</v>
      </c>
      <c r="K100" s="2"/>
    </row>
    <row r="101" spans="1:11" ht="27" customHeight="1" x14ac:dyDescent="0.2">
      <c r="A101" s="27" t="s">
        <v>223</v>
      </c>
      <c r="B101" s="205">
        <v>146</v>
      </c>
      <c r="C101" s="57">
        <v>1</v>
      </c>
      <c r="D101" s="174">
        <v>0.57199999999999995</v>
      </c>
      <c r="E101" s="175">
        <v>0</v>
      </c>
      <c r="F101" s="175">
        <v>0</v>
      </c>
      <c r="G101" s="52">
        <v>0</v>
      </c>
      <c r="H101" s="52">
        <v>0</v>
      </c>
      <c r="I101" s="52">
        <v>0</v>
      </c>
      <c r="J101" s="195">
        <v>0</v>
      </c>
      <c r="K101" s="2"/>
    </row>
    <row r="102" spans="1:11" ht="27" customHeight="1" x14ac:dyDescent="0.2">
      <c r="A102" s="27" t="s">
        <v>224</v>
      </c>
      <c r="B102" s="205">
        <v>147</v>
      </c>
      <c r="C102" s="57">
        <v>1</v>
      </c>
      <c r="D102" s="174">
        <v>0.17399999999999999</v>
      </c>
      <c r="E102" s="175">
        <v>0</v>
      </c>
      <c r="F102" s="175">
        <v>0</v>
      </c>
      <c r="G102" s="52">
        <v>0</v>
      </c>
      <c r="H102" s="52">
        <v>0</v>
      </c>
      <c r="I102" s="52">
        <v>0</v>
      </c>
      <c r="J102" s="195">
        <v>0</v>
      </c>
      <c r="K102" s="2"/>
    </row>
    <row r="103" spans="1:11" ht="27" customHeight="1" x14ac:dyDescent="0.2">
      <c r="A103" s="27" t="s">
        <v>73</v>
      </c>
      <c r="B103" s="205">
        <v>329</v>
      </c>
      <c r="C103" s="57">
        <v>0</v>
      </c>
      <c r="D103" s="179">
        <v>4.4930000000000003</v>
      </c>
      <c r="E103" s="180">
        <v>0.17199999999999999</v>
      </c>
      <c r="F103" s="178">
        <v>1.4E-2</v>
      </c>
      <c r="G103" s="52">
        <v>0</v>
      </c>
      <c r="H103" s="52">
        <v>0</v>
      </c>
      <c r="I103" s="52">
        <v>0</v>
      </c>
      <c r="J103" s="63">
        <v>0</v>
      </c>
      <c r="K103" s="2"/>
    </row>
    <row r="104" spans="1:11" ht="27" customHeight="1" x14ac:dyDescent="0.2">
      <c r="A104" s="27" t="s">
        <v>620</v>
      </c>
      <c r="B104" s="205">
        <v>330</v>
      </c>
      <c r="C104" s="57">
        <v>8</v>
      </c>
      <c r="D104" s="174">
        <v>-0.17199999999999999</v>
      </c>
      <c r="E104" s="175">
        <v>0</v>
      </c>
      <c r="F104" s="175">
        <v>0</v>
      </c>
      <c r="G104" s="56">
        <v>0</v>
      </c>
      <c r="H104" s="52">
        <v>0</v>
      </c>
      <c r="I104" s="52">
        <v>0</v>
      </c>
      <c r="J104" s="63">
        <v>0</v>
      </c>
      <c r="K104" s="2"/>
    </row>
    <row r="105" spans="1:11" ht="27" customHeight="1" x14ac:dyDescent="0.2">
      <c r="A105" s="27" t="s">
        <v>74</v>
      </c>
      <c r="B105" s="205">
        <v>331</v>
      </c>
      <c r="C105" s="57">
        <v>8</v>
      </c>
      <c r="D105" s="174">
        <v>-0.184</v>
      </c>
      <c r="E105" s="196">
        <v>0</v>
      </c>
      <c r="F105" s="175">
        <v>0</v>
      </c>
      <c r="G105" s="56">
        <v>0</v>
      </c>
      <c r="H105" s="52">
        <v>0</v>
      </c>
      <c r="I105" s="52">
        <v>0</v>
      </c>
      <c r="J105" s="194">
        <v>0</v>
      </c>
      <c r="K105" s="2"/>
    </row>
    <row r="106" spans="1:11" ht="27" customHeight="1" x14ac:dyDescent="0.2">
      <c r="A106" s="27" t="s">
        <v>75</v>
      </c>
      <c r="B106" s="205">
        <v>332</v>
      </c>
      <c r="C106" s="57">
        <v>0</v>
      </c>
      <c r="D106" s="174">
        <v>-0.17199999999999999</v>
      </c>
      <c r="E106" s="175">
        <v>0</v>
      </c>
      <c r="F106" s="175">
        <v>0</v>
      </c>
      <c r="G106" s="56">
        <v>0</v>
      </c>
      <c r="H106" s="52">
        <v>0</v>
      </c>
      <c r="I106" s="50">
        <v>4.2000000000000003E-2</v>
      </c>
      <c r="J106" s="63">
        <v>0</v>
      </c>
      <c r="K106" s="2"/>
    </row>
    <row r="107" spans="1:11" ht="27" customHeight="1" x14ac:dyDescent="0.2">
      <c r="A107" s="27" t="s">
        <v>76</v>
      </c>
      <c r="B107" s="205">
        <v>333</v>
      </c>
      <c r="C107" s="57">
        <v>0</v>
      </c>
      <c r="D107" s="176">
        <v>-1.014</v>
      </c>
      <c r="E107" s="192">
        <v>-0.184</v>
      </c>
      <c r="F107" s="178">
        <v>-1.6E-2</v>
      </c>
      <c r="G107" s="56">
        <v>0</v>
      </c>
      <c r="H107" s="52">
        <v>0</v>
      </c>
      <c r="I107" s="50">
        <v>4.2000000000000003E-2</v>
      </c>
      <c r="J107" s="63">
        <v>0</v>
      </c>
      <c r="K107" s="2"/>
    </row>
    <row r="108" spans="1:11" ht="27" customHeight="1" x14ac:dyDescent="0.2">
      <c r="A108" s="27" t="s">
        <v>77</v>
      </c>
      <c r="B108" s="205">
        <v>334</v>
      </c>
      <c r="C108" s="57">
        <v>0</v>
      </c>
      <c r="D108" s="174">
        <v>-0.184</v>
      </c>
      <c r="E108" s="175">
        <v>0</v>
      </c>
      <c r="F108" s="175">
        <v>0</v>
      </c>
      <c r="G108" s="56">
        <v>0</v>
      </c>
      <c r="H108" s="52">
        <v>0</v>
      </c>
      <c r="I108" s="50">
        <v>4.8000000000000001E-2</v>
      </c>
      <c r="J108" s="63">
        <v>0</v>
      </c>
      <c r="K108" s="2"/>
    </row>
    <row r="109" spans="1:11" ht="27" customHeight="1" x14ac:dyDescent="0.2">
      <c r="A109" s="27" t="s">
        <v>78</v>
      </c>
      <c r="B109" s="205">
        <v>335</v>
      </c>
      <c r="C109" s="57">
        <v>0</v>
      </c>
      <c r="D109" s="176">
        <v>-1.093</v>
      </c>
      <c r="E109" s="177">
        <v>-0.19600000000000001</v>
      </c>
      <c r="F109" s="178">
        <v>-1.6E-2</v>
      </c>
      <c r="G109" s="56">
        <v>0</v>
      </c>
      <c r="H109" s="52">
        <v>0</v>
      </c>
      <c r="I109" s="50">
        <v>4.8000000000000001E-2</v>
      </c>
      <c r="J109" s="63">
        <v>0</v>
      </c>
      <c r="K109" s="2"/>
    </row>
    <row r="110" spans="1:11" ht="27" customHeight="1" x14ac:dyDescent="0.2">
      <c r="A110" s="27" t="s">
        <v>79</v>
      </c>
      <c r="B110" s="205">
        <v>336</v>
      </c>
      <c r="C110" s="57">
        <v>0</v>
      </c>
      <c r="D110" s="174">
        <v>-0.23599999999999999</v>
      </c>
      <c r="E110" s="175">
        <v>0</v>
      </c>
      <c r="F110" s="175">
        <v>0</v>
      </c>
      <c r="G110" s="56">
        <v>41.78</v>
      </c>
      <c r="H110" s="52">
        <v>0</v>
      </c>
      <c r="I110" s="50">
        <v>6.9000000000000006E-2</v>
      </c>
      <c r="J110" s="63">
        <v>0</v>
      </c>
      <c r="K110" s="2"/>
    </row>
    <row r="111" spans="1:11" ht="27" customHeight="1" x14ac:dyDescent="0.2">
      <c r="A111" s="27" t="s">
        <v>80</v>
      </c>
      <c r="B111" s="205">
        <v>337</v>
      </c>
      <c r="C111" s="57">
        <v>0</v>
      </c>
      <c r="D111" s="176">
        <v>-1.454</v>
      </c>
      <c r="E111" s="177">
        <v>-0.24</v>
      </c>
      <c r="F111" s="178">
        <v>-1.7999999999999999E-2</v>
      </c>
      <c r="G111" s="56">
        <v>41.78</v>
      </c>
      <c r="H111" s="52">
        <v>0</v>
      </c>
      <c r="I111" s="50">
        <v>6.9000000000000006E-2</v>
      </c>
      <c r="J111" s="63">
        <v>0</v>
      </c>
      <c r="K111" s="2"/>
    </row>
    <row r="112" spans="1:11" ht="27" customHeight="1" x14ac:dyDescent="0.2">
      <c r="A112" s="27" t="s">
        <v>121</v>
      </c>
      <c r="B112" s="205">
        <v>338</v>
      </c>
      <c r="C112" s="57">
        <v>1</v>
      </c>
      <c r="D112" s="174">
        <v>0.23400000000000001</v>
      </c>
      <c r="E112" s="175">
        <v>0</v>
      </c>
      <c r="F112" s="175">
        <v>0</v>
      </c>
      <c r="G112" s="56">
        <v>0.65</v>
      </c>
      <c r="H112" s="52">
        <v>0</v>
      </c>
      <c r="I112" s="52">
        <v>0</v>
      </c>
      <c r="J112" s="63">
        <v>0</v>
      </c>
      <c r="K112" s="2"/>
    </row>
    <row r="113" spans="1:11" ht="27" customHeight="1" x14ac:dyDescent="0.2">
      <c r="A113" s="27" t="s">
        <v>122</v>
      </c>
      <c r="B113" s="205">
        <v>339</v>
      </c>
      <c r="C113" s="57">
        <v>2</v>
      </c>
      <c r="D113" s="174">
        <v>0.28899999999999998</v>
      </c>
      <c r="E113" s="174">
        <v>1.4E-2</v>
      </c>
      <c r="F113" s="175">
        <v>0</v>
      </c>
      <c r="G113" s="56">
        <v>0.65</v>
      </c>
      <c r="H113" s="52">
        <v>0</v>
      </c>
      <c r="I113" s="52">
        <v>0</v>
      </c>
      <c r="J113" s="63">
        <v>0</v>
      </c>
      <c r="K113" s="2"/>
    </row>
    <row r="114" spans="1:11" ht="27" customHeight="1" x14ac:dyDescent="0.2">
      <c r="A114" s="27" t="s">
        <v>123</v>
      </c>
      <c r="B114" s="205">
        <v>340</v>
      </c>
      <c r="C114" s="57">
        <v>2</v>
      </c>
      <c r="D114" s="174">
        <v>4.7E-2</v>
      </c>
      <c r="E114" s="175">
        <v>0</v>
      </c>
      <c r="F114" s="175">
        <v>0</v>
      </c>
      <c r="G114" s="52">
        <v>0</v>
      </c>
      <c r="H114" s="52">
        <v>0</v>
      </c>
      <c r="I114" s="52">
        <v>0</v>
      </c>
      <c r="J114" s="63">
        <v>0</v>
      </c>
      <c r="K114" s="2"/>
    </row>
    <row r="115" spans="1:11" ht="27" customHeight="1" x14ac:dyDescent="0.2">
      <c r="A115" s="27" t="s">
        <v>124</v>
      </c>
      <c r="B115" s="205">
        <v>341</v>
      </c>
      <c r="C115" s="57">
        <v>3</v>
      </c>
      <c r="D115" s="174">
        <v>0.28499999999999998</v>
      </c>
      <c r="E115" s="175">
        <v>0</v>
      </c>
      <c r="F115" s="175">
        <v>0</v>
      </c>
      <c r="G115" s="56">
        <v>0.7</v>
      </c>
      <c r="H115" s="52">
        <v>0</v>
      </c>
      <c r="I115" s="52">
        <v>0</v>
      </c>
      <c r="J115" s="63">
        <v>0</v>
      </c>
      <c r="K115" s="2"/>
    </row>
    <row r="116" spans="1:11" ht="27" customHeight="1" x14ac:dyDescent="0.2">
      <c r="A116" s="27" t="s">
        <v>125</v>
      </c>
      <c r="B116" s="205">
        <v>342</v>
      </c>
      <c r="C116" s="57">
        <v>4</v>
      </c>
      <c r="D116" s="174">
        <v>0.32900000000000001</v>
      </c>
      <c r="E116" s="174">
        <v>2.5000000000000001E-2</v>
      </c>
      <c r="F116" s="175">
        <v>0</v>
      </c>
      <c r="G116" s="56">
        <v>0.7</v>
      </c>
      <c r="H116" s="52">
        <v>0</v>
      </c>
      <c r="I116" s="52">
        <v>0</v>
      </c>
      <c r="J116" s="63">
        <v>0</v>
      </c>
      <c r="K116" s="2"/>
    </row>
    <row r="117" spans="1:11" ht="27" customHeight="1" x14ac:dyDescent="0.2">
      <c r="A117" s="27" t="s">
        <v>126</v>
      </c>
      <c r="B117" s="205">
        <v>343</v>
      </c>
      <c r="C117" s="57">
        <v>4</v>
      </c>
      <c r="D117" s="174">
        <v>6.2E-2</v>
      </c>
      <c r="E117" s="175">
        <v>0</v>
      </c>
      <c r="F117" s="175">
        <v>0</v>
      </c>
      <c r="G117" s="52">
        <v>0</v>
      </c>
      <c r="H117" s="52">
        <v>0</v>
      </c>
      <c r="I117" s="52">
        <v>0</v>
      </c>
      <c r="J117" s="63">
        <v>0</v>
      </c>
      <c r="K117" s="2"/>
    </row>
    <row r="118" spans="1:11" ht="27" customHeight="1" x14ac:dyDescent="0.2">
      <c r="A118" s="27" t="s">
        <v>127</v>
      </c>
      <c r="B118" s="205">
        <v>344</v>
      </c>
      <c r="C118" s="57" t="s">
        <v>824</v>
      </c>
      <c r="D118" s="174">
        <v>0.26400000000000001</v>
      </c>
      <c r="E118" s="174">
        <v>1.4E-2</v>
      </c>
      <c r="F118" s="175">
        <v>0</v>
      </c>
      <c r="G118" s="56">
        <v>5.33</v>
      </c>
      <c r="H118" s="52">
        <v>0</v>
      </c>
      <c r="I118" s="52">
        <v>0</v>
      </c>
      <c r="J118" s="63">
        <v>0</v>
      </c>
      <c r="K118" s="2"/>
    </row>
    <row r="119" spans="1:11" ht="27" customHeight="1" x14ac:dyDescent="0.2">
      <c r="A119" s="27" t="s">
        <v>128</v>
      </c>
      <c r="B119" s="205">
        <v>0</v>
      </c>
      <c r="C119" s="57" t="s">
        <v>824</v>
      </c>
      <c r="D119" s="174">
        <v>0.27300000000000002</v>
      </c>
      <c r="E119" s="174">
        <v>1.4E-2</v>
      </c>
      <c r="F119" s="175">
        <v>0</v>
      </c>
      <c r="G119" s="56">
        <v>3.18</v>
      </c>
      <c r="H119" s="52">
        <v>0</v>
      </c>
      <c r="I119" s="52">
        <v>0</v>
      </c>
      <c r="J119" s="63">
        <v>0</v>
      </c>
      <c r="K119" s="2"/>
    </row>
    <row r="120" spans="1:11" ht="27" customHeight="1" x14ac:dyDescent="0.2">
      <c r="A120" s="27" t="s">
        <v>129</v>
      </c>
      <c r="B120" s="205">
        <v>0</v>
      </c>
      <c r="C120" s="57" t="s">
        <v>824</v>
      </c>
      <c r="D120" s="174">
        <v>0.28199999999999997</v>
      </c>
      <c r="E120" s="174">
        <v>7.0000000000000001E-3</v>
      </c>
      <c r="F120" s="175">
        <v>0</v>
      </c>
      <c r="G120" s="56">
        <v>40.86</v>
      </c>
      <c r="H120" s="52">
        <v>0</v>
      </c>
      <c r="I120" s="52">
        <v>0</v>
      </c>
      <c r="J120" s="63">
        <v>0</v>
      </c>
      <c r="K120" s="2"/>
    </row>
    <row r="121" spans="1:11" ht="27" customHeight="1" x14ac:dyDescent="0.2">
      <c r="A121" s="27" t="s">
        <v>621</v>
      </c>
      <c r="B121" s="205">
        <v>426</v>
      </c>
      <c r="C121" s="57">
        <v>0</v>
      </c>
      <c r="D121" s="176">
        <v>1.24</v>
      </c>
      <c r="E121" s="177">
        <v>0.127</v>
      </c>
      <c r="F121" s="178">
        <v>0.01</v>
      </c>
      <c r="G121" s="56">
        <v>0.65</v>
      </c>
      <c r="H121" s="52">
        <v>0</v>
      </c>
      <c r="I121" s="52">
        <v>0</v>
      </c>
      <c r="J121" s="63">
        <v>0</v>
      </c>
      <c r="K121" s="2"/>
    </row>
    <row r="122" spans="1:11" ht="27" customHeight="1" x14ac:dyDescent="0.2">
      <c r="A122" s="27" t="s">
        <v>622</v>
      </c>
      <c r="B122" s="205">
        <v>427</v>
      </c>
      <c r="C122" s="57">
        <v>0</v>
      </c>
      <c r="D122" s="176">
        <v>1.5660000000000001</v>
      </c>
      <c r="E122" s="177">
        <v>0.16</v>
      </c>
      <c r="F122" s="178">
        <v>1.2999999999999999E-2</v>
      </c>
      <c r="G122" s="56">
        <v>0.7</v>
      </c>
      <c r="H122" s="52">
        <v>0</v>
      </c>
      <c r="I122" s="52">
        <v>0</v>
      </c>
      <c r="J122" s="63">
        <v>0</v>
      </c>
      <c r="K122" s="2"/>
    </row>
    <row r="123" spans="1:11" ht="27" customHeight="1" x14ac:dyDescent="0.2">
      <c r="A123" s="27" t="s">
        <v>130</v>
      </c>
      <c r="B123" s="205">
        <v>345</v>
      </c>
      <c r="C123" s="57">
        <v>0</v>
      </c>
      <c r="D123" s="176">
        <v>1.131</v>
      </c>
      <c r="E123" s="177">
        <v>0.11</v>
      </c>
      <c r="F123" s="178">
        <v>8.9999999999999993E-3</v>
      </c>
      <c r="G123" s="56">
        <v>1.88</v>
      </c>
      <c r="H123" s="56">
        <v>0.19</v>
      </c>
      <c r="I123" s="50">
        <v>4.1000000000000002E-2</v>
      </c>
      <c r="J123" s="62">
        <v>0.19</v>
      </c>
      <c r="K123" s="2"/>
    </row>
    <row r="124" spans="1:11" ht="27" customHeight="1" x14ac:dyDescent="0.2">
      <c r="A124" s="27" t="s">
        <v>131</v>
      </c>
      <c r="B124" s="205">
        <v>346</v>
      </c>
      <c r="C124" s="57">
        <v>0</v>
      </c>
      <c r="D124" s="176">
        <v>1.61</v>
      </c>
      <c r="E124" s="177">
        <v>0.14000000000000001</v>
      </c>
      <c r="F124" s="178">
        <v>1.0999999999999999E-2</v>
      </c>
      <c r="G124" s="56">
        <v>3.18</v>
      </c>
      <c r="H124" s="56">
        <v>0.38</v>
      </c>
      <c r="I124" s="50">
        <v>5.0999999999999997E-2</v>
      </c>
      <c r="J124" s="62">
        <v>0.38</v>
      </c>
      <c r="K124" s="2"/>
    </row>
    <row r="125" spans="1:11" ht="27" customHeight="1" x14ac:dyDescent="0.2">
      <c r="A125" s="27" t="s">
        <v>132</v>
      </c>
      <c r="B125" s="205">
        <v>347</v>
      </c>
      <c r="C125" s="57">
        <v>0</v>
      </c>
      <c r="D125" s="176">
        <v>1.611</v>
      </c>
      <c r="E125" s="177">
        <v>0.123</v>
      </c>
      <c r="F125" s="178">
        <v>8.9999999999999993E-3</v>
      </c>
      <c r="G125" s="56">
        <v>40.86</v>
      </c>
      <c r="H125" s="56">
        <v>0.52</v>
      </c>
      <c r="I125" s="50">
        <v>4.8000000000000001E-2</v>
      </c>
      <c r="J125" s="62">
        <v>0.52</v>
      </c>
      <c r="K125" s="2"/>
    </row>
    <row r="126" spans="1:11" ht="27" customHeight="1" x14ac:dyDescent="0.2">
      <c r="A126" s="27" t="s">
        <v>225</v>
      </c>
      <c r="B126" s="205">
        <v>302</v>
      </c>
      <c r="C126" s="57">
        <v>8</v>
      </c>
      <c r="D126" s="174">
        <v>0.15</v>
      </c>
      <c r="E126" s="175">
        <v>0</v>
      </c>
      <c r="F126" s="175">
        <v>0</v>
      </c>
      <c r="G126" s="52">
        <v>0</v>
      </c>
      <c r="H126" s="52">
        <v>0</v>
      </c>
      <c r="I126" s="52">
        <v>0</v>
      </c>
      <c r="J126" s="195">
        <v>0</v>
      </c>
      <c r="K126" s="2"/>
    </row>
    <row r="127" spans="1:11" ht="27" customHeight="1" x14ac:dyDescent="0.2">
      <c r="A127" s="27" t="s">
        <v>226</v>
      </c>
      <c r="B127" s="205">
        <v>303</v>
      </c>
      <c r="C127" s="57">
        <v>1</v>
      </c>
      <c r="D127" s="174">
        <v>0.20399999999999999</v>
      </c>
      <c r="E127" s="175">
        <v>0</v>
      </c>
      <c r="F127" s="175">
        <v>0</v>
      </c>
      <c r="G127" s="52">
        <v>0</v>
      </c>
      <c r="H127" s="52">
        <v>0</v>
      </c>
      <c r="I127" s="52">
        <v>0</v>
      </c>
      <c r="J127" s="195">
        <v>0</v>
      </c>
      <c r="K127" s="2"/>
    </row>
    <row r="128" spans="1:11" ht="27" customHeight="1" x14ac:dyDescent="0.2">
      <c r="A128" s="27" t="s">
        <v>227</v>
      </c>
      <c r="B128" s="205">
        <v>304</v>
      </c>
      <c r="C128" s="57">
        <v>1</v>
      </c>
      <c r="D128" s="174">
        <v>0.379</v>
      </c>
      <c r="E128" s="175">
        <v>0</v>
      </c>
      <c r="F128" s="175">
        <v>0</v>
      </c>
      <c r="G128" s="52">
        <v>0</v>
      </c>
      <c r="H128" s="52">
        <v>0</v>
      </c>
      <c r="I128" s="52">
        <v>0</v>
      </c>
      <c r="J128" s="195">
        <v>0</v>
      </c>
      <c r="K128" s="2"/>
    </row>
    <row r="129" spans="1:11" ht="27" customHeight="1" x14ac:dyDescent="0.2">
      <c r="A129" s="27" t="s">
        <v>228</v>
      </c>
      <c r="B129" s="205">
        <v>305</v>
      </c>
      <c r="C129" s="57">
        <v>1</v>
      </c>
      <c r="D129" s="174">
        <v>0.115</v>
      </c>
      <c r="E129" s="175">
        <v>0</v>
      </c>
      <c r="F129" s="175">
        <v>0</v>
      </c>
      <c r="G129" s="52">
        <v>0</v>
      </c>
      <c r="H129" s="52">
        <v>0</v>
      </c>
      <c r="I129" s="52">
        <v>0</v>
      </c>
      <c r="J129" s="195">
        <v>0</v>
      </c>
      <c r="K129" s="2"/>
    </row>
    <row r="130" spans="1:11" ht="27" customHeight="1" x14ac:dyDescent="0.2">
      <c r="A130" s="27" t="s">
        <v>133</v>
      </c>
      <c r="B130" s="205">
        <v>349</v>
      </c>
      <c r="C130" s="57">
        <v>0</v>
      </c>
      <c r="D130" s="179">
        <v>2.976</v>
      </c>
      <c r="E130" s="180">
        <v>0.114</v>
      </c>
      <c r="F130" s="178">
        <v>8.9999999999999993E-3</v>
      </c>
      <c r="G130" s="52">
        <v>0</v>
      </c>
      <c r="H130" s="52">
        <v>0</v>
      </c>
      <c r="I130" s="52">
        <v>0</v>
      </c>
      <c r="J130" s="63">
        <v>0</v>
      </c>
      <c r="K130" s="2"/>
    </row>
    <row r="131" spans="1:11" ht="27" customHeight="1" x14ac:dyDescent="0.2">
      <c r="A131" s="27" t="s">
        <v>623</v>
      </c>
      <c r="B131" s="205">
        <v>350</v>
      </c>
      <c r="C131" s="57">
        <v>8</v>
      </c>
      <c r="D131" s="174">
        <v>-0.114</v>
      </c>
      <c r="E131" s="175">
        <v>0</v>
      </c>
      <c r="F131" s="175">
        <v>0</v>
      </c>
      <c r="G131" s="56">
        <v>0</v>
      </c>
      <c r="H131" s="52">
        <v>0</v>
      </c>
      <c r="I131" s="52">
        <v>0</v>
      </c>
      <c r="J131" s="63">
        <v>0</v>
      </c>
      <c r="K131" s="2"/>
    </row>
    <row r="132" spans="1:11" ht="27" customHeight="1" x14ac:dyDescent="0.2">
      <c r="A132" s="27" t="s">
        <v>134</v>
      </c>
      <c r="B132" s="205">
        <v>351</v>
      </c>
      <c r="C132" s="57">
        <v>8</v>
      </c>
      <c r="D132" s="174">
        <v>-0.122</v>
      </c>
      <c r="E132" s="175">
        <v>0</v>
      </c>
      <c r="F132" s="175">
        <v>0</v>
      </c>
      <c r="G132" s="56">
        <v>0</v>
      </c>
      <c r="H132" s="52">
        <v>0</v>
      </c>
      <c r="I132" s="52">
        <v>0</v>
      </c>
      <c r="J132" s="194">
        <v>0</v>
      </c>
      <c r="K132" s="2"/>
    </row>
    <row r="133" spans="1:11" ht="27" customHeight="1" x14ac:dyDescent="0.2">
      <c r="A133" s="27" t="s">
        <v>135</v>
      </c>
      <c r="B133" s="205">
        <v>352</v>
      </c>
      <c r="C133" s="57">
        <v>0</v>
      </c>
      <c r="D133" s="174">
        <v>-0.114</v>
      </c>
      <c r="E133" s="175">
        <v>0</v>
      </c>
      <c r="F133" s="175">
        <v>0</v>
      </c>
      <c r="G133" s="56">
        <v>0</v>
      </c>
      <c r="H133" s="52">
        <v>0</v>
      </c>
      <c r="I133" s="50">
        <v>2.8000000000000001E-2</v>
      </c>
      <c r="J133" s="194">
        <v>0</v>
      </c>
      <c r="K133" s="2"/>
    </row>
    <row r="134" spans="1:11" ht="27" customHeight="1" x14ac:dyDescent="0.2">
      <c r="A134" s="27" t="s">
        <v>136</v>
      </c>
      <c r="B134" s="205">
        <v>353</v>
      </c>
      <c r="C134" s="57">
        <v>0</v>
      </c>
      <c r="D134" s="176">
        <v>-0.67100000000000004</v>
      </c>
      <c r="E134" s="192">
        <v>-0.122</v>
      </c>
      <c r="F134" s="178">
        <v>-0.01</v>
      </c>
      <c r="G134" s="56">
        <v>0</v>
      </c>
      <c r="H134" s="52">
        <v>0</v>
      </c>
      <c r="I134" s="50">
        <v>2.8000000000000001E-2</v>
      </c>
      <c r="J134" s="194">
        <v>0</v>
      </c>
      <c r="K134" s="2"/>
    </row>
    <row r="135" spans="1:11" ht="27" customHeight="1" x14ac:dyDescent="0.2">
      <c r="A135" s="27" t="s">
        <v>137</v>
      </c>
      <c r="B135" s="205">
        <v>354</v>
      </c>
      <c r="C135" s="57">
        <v>0</v>
      </c>
      <c r="D135" s="174">
        <v>-0.122</v>
      </c>
      <c r="E135" s="175">
        <v>0</v>
      </c>
      <c r="F135" s="175">
        <v>0</v>
      </c>
      <c r="G135" s="56">
        <v>0</v>
      </c>
      <c r="H135" s="52">
        <v>0</v>
      </c>
      <c r="I135" s="50">
        <v>3.2000000000000001E-2</v>
      </c>
      <c r="J135" s="194">
        <v>0</v>
      </c>
      <c r="K135" s="2"/>
    </row>
    <row r="136" spans="1:11" ht="27" customHeight="1" x14ac:dyDescent="0.2">
      <c r="A136" s="27" t="s">
        <v>138</v>
      </c>
      <c r="B136" s="205">
        <v>355</v>
      </c>
      <c r="C136" s="57">
        <v>0</v>
      </c>
      <c r="D136" s="176">
        <v>-0.72399999999999998</v>
      </c>
      <c r="E136" s="177">
        <v>-0.13</v>
      </c>
      <c r="F136" s="178">
        <v>-1.0999999999999999E-2</v>
      </c>
      <c r="G136" s="56">
        <v>0</v>
      </c>
      <c r="H136" s="52">
        <v>0</v>
      </c>
      <c r="I136" s="50">
        <v>3.2000000000000001E-2</v>
      </c>
      <c r="J136" s="194">
        <v>0</v>
      </c>
      <c r="K136" s="2"/>
    </row>
    <row r="137" spans="1:11" ht="27" customHeight="1" x14ac:dyDescent="0.2">
      <c r="A137" s="27" t="s">
        <v>139</v>
      </c>
      <c r="B137" s="205">
        <v>356</v>
      </c>
      <c r="C137" s="57">
        <v>0</v>
      </c>
      <c r="D137" s="174">
        <v>-0.157</v>
      </c>
      <c r="E137" s="175">
        <v>0</v>
      </c>
      <c r="F137" s="175">
        <v>0</v>
      </c>
      <c r="G137" s="56">
        <v>27.67</v>
      </c>
      <c r="H137" s="52">
        <v>0</v>
      </c>
      <c r="I137" s="50">
        <v>4.5999999999999999E-2</v>
      </c>
      <c r="J137" s="194">
        <v>0</v>
      </c>
      <c r="K137" s="2"/>
    </row>
    <row r="138" spans="1:11" ht="27" customHeight="1" x14ac:dyDescent="0.2">
      <c r="A138" s="27" t="s">
        <v>140</v>
      </c>
      <c r="B138" s="205">
        <v>357</v>
      </c>
      <c r="C138" s="57">
        <v>0</v>
      </c>
      <c r="D138" s="176">
        <v>-0.96299999999999997</v>
      </c>
      <c r="E138" s="177">
        <v>-0.159</v>
      </c>
      <c r="F138" s="178">
        <v>-1.2E-2</v>
      </c>
      <c r="G138" s="56">
        <v>27.67</v>
      </c>
      <c r="H138" s="52">
        <v>0</v>
      </c>
      <c r="I138" s="50">
        <v>4.5999999999999999E-2</v>
      </c>
      <c r="J138" s="194">
        <v>0</v>
      </c>
      <c r="K138" s="2"/>
    </row>
    <row r="139" spans="1:11" ht="27" customHeight="1" x14ac:dyDescent="0.2">
      <c r="A139" s="27" t="s">
        <v>141</v>
      </c>
      <c r="B139" s="205">
        <v>358</v>
      </c>
      <c r="C139" s="57">
        <v>1</v>
      </c>
      <c r="D139" s="174">
        <v>0.11899999999999999</v>
      </c>
      <c r="E139" s="175">
        <v>0</v>
      </c>
      <c r="F139" s="175">
        <v>0</v>
      </c>
      <c r="G139" s="56">
        <v>0.33</v>
      </c>
      <c r="H139" s="52">
        <v>0</v>
      </c>
      <c r="I139" s="52">
        <v>0</v>
      </c>
      <c r="J139" s="63">
        <v>0</v>
      </c>
      <c r="K139" s="2"/>
    </row>
    <row r="140" spans="1:11" ht="27" customHeight="1" x14ac:dyDescent="0.2">
      <c r="A140" s="27" t="s">
        <v>142</v>
      </c>
      <c r="B140" s="205">
        <v>359</v>
      </c>
      <c r="C140" s="57">
        <v>2</v>
      </c>
      <c r="D140" s="174">
        <v>0.14699999999999999</v>
      </c>
      <c r="E140" s="174">
        <v>7.0000000000000001E-3</v>
      </c>
      <c r="F140" s="175">
        <v>0</v>
      </c>
      <c r="G140" s="56">
        <v>0.33</v>
      </c>
      <c r="H140" s="52">
        <v>0</v>
      </c>
      <c r="I140" s="52">
        <v>0</v>
      </c>
      <c r="J140" s="63">
        <v>0</v>
      </c>
      <c r="K140" s="2"/>
    </row>
    <row r="141" spans="1:11" ht="27" customHeight="1" x14ac:dyDescent="0.2">
      <c r="A141" s="27" t="s">
        <v>143</v>
      </c>
      <c r="B141" s="205">
        <v>360</v>
      </c>
      <c r="C141" s="57">
        <v>2</v>
      </c>
      <c r="D141" s="174">
        <v>2.4E-2</v>
      </c>
      <c r="E141" s="175">
        <v>0</v>
      </c>
      <c r="F141" s="175">
        <v>0</v>
      </c>
      <c r="G141" s="52">
        <v>0</v>
      </c>
      <c r="H141" s="52">
        <v>0</v>
      </c>
      <c r="I141" s="52">
        <v>0</v>
      </c>
      <c r="J141" s="63">
        <v>0</v>
      </c>
      <c r="K141" s="2"/>
    </row>
    <row r="142" spans="1:11" ht="27" customHeight="1" x14ac:dyDescent="0.2">
      <c r="A142" s="27" t="s">
        <v>144</v>
      </c>
      <c r="B142" s="205">
        <v>361</v>
      </c>
      <c r="C142" s="57">
        <v>3</v>
      </c>
      <c r="D142" s="174">
        <v>0.14499999999999999</v>
      </c>
      <c r="E142" s="175">
        <v>0</v>
      </c>
      <c r="F142" s="175">
        <v>0</v>
      </c>
      <c r="G142" s="56">
        <v>0.35</v>
      </c>
      <c r="H142" s="52">
        <v>0</v>
      </c>
      <c r="I142" s="52">
        <v>0</v>
      </c>
      <c r="J142" s="63">
        <v>0</v>
      </c>
      <c r="K142" s="2"/>
    </row>
    <row r="143" spans="1:11" ht="27" customHeight="1" x14ac:dyDescent="0.2">
      <c r="A143" s="27" t="s">
        <v>145</v>
      </c>
      <c r="B143" s="205">
        <v>362</v>
      </c>
      <c r="C143" s="57">
        <v>4</v>
      </c>
      <c r="D143" s="174">
        <v>0.16700000000000001</v>
      </c>
      <c r="E143" s="174">
        <v>1.2999999999999999E-2</v>
      </c>
      <c r="F143" s="175">
        <v>0</v>
      </c>
      <c r="G143" s="56">
        <v>0.35</v>
      </c>
      <c r="H143" s="52">
        <v>0</v>
      </c>
      <c r="I143" s="52">
        <v>0</v>
      </c>
      <c r="J143" s="63">
        <v>0</v>
      </c>
      <c r="K143" s="2"/>
    </row>
    <row r="144" spans="1:11" ht="27" customHeight="1" x14ac:dyDescent="0.2">
      <c r="A144" s="27" t="s">
        <v>146</v>
      </c>
      <c r="B144" s="205">
        <v>363</v>
      </c>
      <c r="C144" s="57">
        <v>4</v>
      </c>
      <c r="D144" s="174">
        <v>3.2000000000000001E-2</v>
      </c>
      <c r="E144" s="175">
        <v>0</v>
      </c>
      <c r="F144" s="175">
        <v>0</v>
      </c>
      <c r="G144" s="52">
        <v>0</v>
      </c>
      <c r="H144" s="52">
        <v>0</v>
      </c>
      <c r="I144" s="52">
        <v>0</v>
      </c>
      <c r="J144" s="63">
        <v>0</v>
      </c>
      <c r="K144" s="2"/>
    </row>
    <row r="145" spans="1:11" ht="27" customHeight="1" x14ac:dyDescent="0.2">
      <c r="A145" s="27" t="s">
        <v>147</v>
      </c>
      <c r="B145" s="205">
        <v>364</v>
      </c>
      <c r="C145" s="57" t="s">
        <v>824</v>
      </c>
      <c r="D145" s="174">
        <v>0.13400000000000001</v>
      </c>
      <c r="E145" s="174">
        <v>7.0000000000000001E-3</v>
      </c>
      <c r="F145" s="175">
        <v>0</v>
      </c>
      <c r="G145" s="56">
        <v>2.71</v>
      </c>
      <c r="H145" s="52">
        <v>0</v>
      </c>
      <c r="I145" s="52">
        <v>0</v>
      </c>
      <c r="J145" s="63">
        <v>0</v>
      </c>
      <c r="K145" s="2"/>
    </row>
    <row r="146" spans="1:11" ht="27" customHeight="1" x14ac:dyDescent="0.2">
      <c r="A146" s="27" t="s">
        <v>148</v>
      </c>
      <c r="B146" s="205">
        <v>0</v>
      </c>
      <c r="C146" s="57" t="s">
        <v>824</v>
      </c>
      <c r="D146" s="174">
        <v>0.13800000000000001</v>
      </c>
      <c r="E146" s="174">
        <v>7.0000000000000001E-3</v>
      </c>
      <c r="F146" s="175">
        <v>0</v>
      </c>
      <c r="G146" s="56">
        <v>1.61</v>
      </c>
      <c r="H146" s="52">
        <v>0</v>
      </c>
      <c r="I146" s="52">
        <v>0</v>
      </c>
      <c r="J146" s="63">
        <v>0</v>
      </c>
      <c r="K146" s="2"/>
    </row>
    <row r="147" spans="1:11" ht="27" customHeight="1" x14ac:dyDescent="0.2">
      <c r="A147" s="27" t="s">
        <v>149</v>
      </c>
      <c r="B147" s="205">
        <v>0</v>
      </c>
      <c r="C147" s="57" t="s">
        <v>824</v>
      </c>
      <c r="D147" s="174">
        <v>0.14299999999999999</v>
      </c>
      <c r="E147" s="174">
        <v>4.0000000000000001E-3</v>
      </c>
      <c r="F147" s="175">
        <v>0</v>
      </c>
      <c r="G147" s="56">
        <v>20.75</v>
      </c>
      <c r="H147" s="52">
        <v>0</v>
      </c>
      <c r="I147" s="52">
        <v>0</v>
      </c>
      <c r="J147" s="63">
        <v>0</v>
      </c>
      <c r="K147" s="2"/>
    </row>
    <row r="148" spans="1:11" ht="27" customHeight="1" x14ac:dyDescent="0.2">
      <c r="A148" s="27" t="s">
        <v>624</v>
      </c>
      <c r="B148" s="205">
        <v>428</v>
      </c>
      <c r="C148" s="57">
        <v>0</v>
      </c>
      <c r="D148" s="176">
        <v>0.63</v>
      </c>
      <c r="E148" s="177">
        <v>6.4000000000000001E-2</v>
      </c>
      <c r="F148" s="178">
        <v>5.0000000000000001E-3</v>
      </c>
      <c r="G148" s="56">
        <v>0.33</v>
      </c>
      <c r="H148" s="52">
        <v>0</v>
      </c>
      <c r="I148" s="52">
        <v>0</v>
      </c>
      <c r="J148" s="63">
        <v>0</v>
      </c>
      <c r="K148" s="2"/>
    </row>
    <row r="149" spans="1:11" ht="27" customHeight="1" x14ac:dyDescent="0.2">
      <c r="A149" s="27" t="s">
        <v>625</v>
      </c>
      <c r="B149" s="205">
        <v>429</v>
      </c>
      <c r="C149" s="57">
        <v>0</v>
      </c>
      <c r="D149" s="176">
        <v>0.79500000000000004</v>
      </c>
      <c r="E149" s="177">
        <v>8.1000000000000003E-2</v>
      </c>
      <c r="F149" s="178">
        <v>7.0000000000000001E-3</v>
      </c>
      <c r="G149" s="56">
        <v>0.35</v>
      </c>
      <c r="H149" s="52">
        <v>0</v>
      </c>
      <c r="I149" s="52">
        <v>0</v>
      </c>
      <c r="J149" s="63">
        <v>0</v>
      </c>
      <c r="K149" s="2"/>
    </row>
    <row r="150" spans="1:11" ht="27" customHeight="1" x14ac:dyDescent="0.2">
      <c r="A150" s="27" t="s">
        <v>150</v>
      </c>
      <c r="B150" s="205">
        <v>365</v>
      </c>
      <c r="C150" s="57">
        <v>0</v>
      </c>
      <c r="D150" s="176">
        <v>0.57499999999999996</v>
      </c>
      <c r="E150" s="177">
        <v>5.6000000000000001E-2</v>
      </c>
      <c r="F150" s="178">
        <v>4.0000000000000001E-3</v>
      </c>
      <c r="G150" s="56">
        <v>0.95</v>
      </c>
      <c r="H150" s="56">
        <v>0.1</v>
      </c>
      <c r="I150" s="50">
        <v>2.1000000000000001E-2</v>
      </c>
      <c r="J150" s="62">
        <v>0.1</v>
      </c>
      <c r="K150" s="2"/>
    </row>
    <row r="151" spans="1:11" ht="27" customHeight="1" x14ac:dyDescent="0.2">
      <c r="A151" s="27" t="s">
        <v>151</v>
      </c>
      <c r="B151" s="205">
        <v>366</v>
      </c>
      <c r="C151" s="57">
        <v>0</v>
      </c>
      <c r="D151" s="176">
        <v>0.81699999999999995</v>
      </c>
      <c r="E151" s="177">
        <v>7.0999999999999994E-2</v>
      </c>
      <c r="F151" s="178">
        <v>5.0000000000000001E-3</v>
      </c>
      <c r="G151" s="56">
        <v>1.61</v>
      </c>
      <c r="H151" s="56">
        <v>0.19</v>
      </c>
      <c r="I151" s="50">
        <v>2.5999999999999999E-2</v>
      </c>
      <c r="J151" s="62">
        <v>0.19</v>
      </c>
      <c r="K151" s="2"/>
    </row>
    <row r="152" spans="1:11" ht="27" customHeight="1" x14ac:dyDescent="0.2">
      <c r="A152" s="27" t="s">
        <v>152</v>
      </c>
      <c r="B152" s="205">
        <v>367</v>
      </c>
      <c r="C152" s="57">
        <v>0</v>
      </c>
      <c r="D152" s="176">
        <v>0.81799999999999995</v>
      </c>
      <c r="E152" s="177">
        <v>6.2E-2</v>
      </c>
      <c r="F152" s="178">
        <v>4.0000000000000001E-3</v>
      </c>
      <c r="G152" s="56">
        <v>20.75</v>
      </c>
      <c r="H152" s="56">
        <v>0.27</v>
      </c>
      <c r="I152" s="50">
        <v>2.5000000000000001E-2</v>
      </c>
      <c r="J152" s="62">
        <v>0.27</v>
      </c>
      <c r="K152" s="2"/>
    </row>
    <row r="153" spans="1:11" ht="27" customHeight="1" x14ac:dyDescent="0.2">
      <c r="A153" s="27" t="s">
        <v>229</v>
      </c>
      <c r="B153" s="205">
        <v>306</v>
      </c>
      <c r="C153" s="57">
        <v>8</v>
      </c>
      <c r="D153" s="174">
        <v>7.5999999999999998E-2</v>
      </c>
      <c r="E153" s="175">
        <v>0</v>
      </c>
      <c r="F153" s="175">
        <v>0</v>
      </c>
      <c r="G153" s="52">
        <v>0</v>
      </c>
      <c r="H153" s="52">
        <v>0</v>
      </c>
      <c r="I153" s="52">
        <v>0</v>
      </c>
      <c r="J153" s="195">
        <v>0</v>
      </c>
      <c r="K153" s="2"/>
    </row>
    <row r="154" spans="1:11" ht="27" customHeight="1" x14ac:dyDescent="0.2">
      <c r="A154" s="27" t="s">
        <v>230</v>
      </c>
      <c r="B154" s="205">
        <v>307</v>
      </c>
      <c r="C154" s="57">
        <v>1</v>
      </c>
      <c r="D154" s="174">
        <v>0.104</v>
      </c>
      <c r="E154" s="175">
        <v>0</v>
      </c>
      <c r="F154" s="175">
        <v>0</v>
      </c>
      <c r="G154" s="52">
        <v>0</v>
      </c>
      <c r="H154" s="52">
        <v>0</v>
      </c>
      <c r="I154" s="52">
        <v>0</v>
      </c>
      <c r="J154" s="195">
        <v>0</v>
      </c>
      <c r="K154" s="2"/>
    </row>
    <row r="155" spans="1:11" ht="27" customHeight="1" x14ac:dyDescent="0.2">
      <c r="A155" s="27" t="s">
        <v>231</v>
      </c>
      <c r="B155" s="205">
        <v>308</v>
      </c>
      <c r="C155" s="57">
        <v>1</v>
      </c>
      <c r="D155" s="174">
        <v>0.192</v>
      </c>
      <c r="E155" s="175">
        <v>0</v>
      </c>
      <c r="F155" s="175">
        <v>0</v>
      </c>
      <c r="G155" s="52">
        <v>0</v>
      </c>
      <c r="H155" s="52">
        <v>0</v>
      </c>
      <c r="I155" s="52">
        <v>0</v>
      </c>
      <c r="J155" s="63">
        <v>0</v>
      </c>
      <c r="K155" s="2"/>
    </row>
    <row r="156" spans="1:11" ht="27" customHeight="1" x14ac:dyDescent="0.2">
      <c r="A156" s="27" t="s">
        <v>232</v>
      </c>
      <c r="B156" s="205">
        <v>309</v>
      </c>
      <c r="C156" s="57">
        <v>1</v>
      </c>
      <c r="D156" s="174">
        <v>5.8999999999999997E-2</v>
      </c>
      <c r="E156" s="175">
        <v>0</v>
      </c>
      <c r="F156" s="175">
        <v>0</v>
      </c>
      <c r="G156" s="52">
        <v>0</v>
      </c>
      <c r="H156" s="52">
        <v>0</v>
      </c>
      <c r="I156" s="52">
        <v>0</v>
      </c>
      <c r="J156" s="63">
        <v>0</v>
      </c>
      <c r="K156" s="2"/>
    </row>
    <row r="157" spans="1:11" ht="27" customHeight="1" x14ac:dyDescent="0.2">
      <c r="A157" s="27" t="s">
        <v>153</v>
      </c>
      <c r="B157" s="205">
        <v>369</v>
      </c>
      <c r="C157" s="57">
        <v>0</v>
      </c>
      <c r="D157" s="179">
        <v>1.5109999999999999</v>
      </c>
      <c r="E157" s="180">
        <v>5.8000000000000003E-2</v>
      </c>
      <c r="F157" s="178">
        <v>5.0000000000000001E-3</v>
      </c>
      <c r="G157" s="52">
        <v>0</v>
      </c>
      <c r="H157" s="52">
        <v>0</v>
      </c>
      <c r="I157" s="52">
        <v>0</v>
      </c>
      <c r="J157" s="63">
        <v>0</v>
      </c>
      <c r="K157" s="2"/>
    </row>
    <row r="158" spans="1:11" ht="27" customHeight="1" x14ac:dyDescent="0.2">
      <c r="A158" s="27" t="s">
        <v>626</v>
      </c>
      <c r="B158" s="205">
        <v>370</v>
      </c>
      <c r="C158" s="57">
        <v>8</v>
      </c>
      <c r="D158" s="174">
        <v>-5.8000000000000003E-2</v>
      </c>
      <c r="E158" s="175">
        <v>0</v>
      </c>
      <c r="F158" s="175">
        <v>0</v>
      </c>
      <c r="G158" s="56">
        <v>0</v>
      </c>
      <c r="H158" s="52">
        <v>0</v>
      </c>
      <c r="I158" s="52">
        <v>0</v>
      </c>
      <c r="J158" s="63">
        <v>0</v>
      </c>
      <c r="K158" s="2"/>
    </row>
    <row r="159" spans="1:11" ht="27" customHeight="1" x14ac:dyDescent="0.2">
      <c r="A159" s="27" t="s">
        <v>154</v>
      </c>
      <c r="B159" s="205">
        <v>371</v>
      </c>
      <c r="C159" s="57">
        <v>8</v>
      </c>
      <c r="D159" s="174">
        <v>-6.2E-2</v>
      </c>
      <c r="E159" s="175">
        <v>0</v>
      </c>
      <c r="F159" s="175">
        <v>0</v>
      </c>
      <c r="G159" s="56">
        <v>0</v>
      </c>
      <c r="H159" s="52">
        <v>0</v>
      </c>
      <c r="I159" s="52">
        <v>0</v>
      </c>
      <c r="J159" s="63">
        <v>0</v>
      </c>
      <c r="K159" s="2"/>
    </row>
    <row r="160" spans="1:11" ht="27" customHeight="1" x14ac:dyDescent="0.2">
      <c r="A160" s="27" t="s">
        <v>155</v>
      </c>
      <c r="B160" s="205">
        <v>372</v>
      </c>
      <c r="C160" s="57">
        <v>0</v>
      </c>
      <c r="D160" s="174">
        <v>-5.8000000000000003E-2</v>
      </c>
      <c r="E160" s="175">
        <v>0</v>
      </c>
      <c r="F160" s="175">
        <v>0</v>
      </c>
      <c r="G160" s="56">
        <v>0</v>
      </c>
      <c r="H160" s="52">
        <v>0</v>
      </c>
      <c r="I160" s="50">
        <v>1.4E-2</v>
      </c>
      <c r="J160" s="63">
        <v>0</v>
      </c>
      <c r="K160" s="2"/>
    </row>
    <row r="161" spans="1:11" ht="27" customHeight="1" x14ac:dyDescent="0.2">
      <c r="A161" s="27" t="s">
        <v>156</v>
      </c>
      <c r="B161" s="205">
        <v>373</v>
      </c>
      <c r="C161" s="57">
        <v>0</v>
      </c>
      <c r="D161" s="176">
        <v>-0.34100000000000003</v>
      </c>
      <c r="E161" s="177">
        <v>-6.2E-2</v>
      </c>
      <c r="F161" s="178">
        <v>-5.0000000000000001E-3</v>
      </c>
      <c r="G161" s="56">
        <v>0</v>
      </c>
      <c r="H161" s="52">
        <v>0</v>
      </c>
      <c r="I161" s="50">
        <v>1.4E-2</v>
      </c>
      <c r="J161" s="63">
        <v>0</v>
      </c>
      <c r="K161" s="2"/>
    </row>
    <row r="162" spans="1:11" ht="27" customHeight="1" x14ac:dyDescent="0.2">
      <c r="A162" s="27" t="s">
        <v>157</v>
      </c>
      <c r="B162" s="205">
        <v>374</v>
      </c>
      <c r="C162" s="57">
        <v>0</v>
      </c>
      <c r="D162" s="174">
        <v>-6.2E-2</v>
      </c>
      <c r="E162" s="175">
        <v>0</v>
      </c>
      <c r="F162" s="175">
        <v>0</v>
      </c>
      <c r="G162" s="56">
        <v>0</v>
      </c>
      <c r="H162" s="52">
        <v>0</v>
      </c>
      <c r="I162" s="50">
        <v>1.6E-2</v>
      </c>
      <c r="J162" s="63">
        <v>0</v>
      </c>
      <c r="K162" s="2"/>
    </row>
    <row r="163" spans="1:11" ht="27" customHeight="1" x14ac:dyDescent="0.2">
      <c r="A163" s="27" t="s">
        <v>158</v>
      </c>
      <c r="B163" s="205">
        <v>375</v>
      </c>
      <c r="C163" s="57">
        <v>0</v>
      </c>
      <c r="D163" s="176">
        <v>-0.36799999999999999</v>
      </c>
      <c r="E163" s="177">
        <v>-6.6000000000000003E-2</v>
      </c>
      <c r="F163" s="178">
        <v>-5.0000000000000001E-3</v>
      </c>
      <c r="G163" s="56">
        <v>0</v>
      </c>
      <c r="H163" s="52">
        <v>0</v>
      </c>
      <c r="I163" s="50">
        <v>1.6E-2</v>
      </c>
      <c r="J163" s="63">
        <v>0</v>
      </c>
      <c r="K163" s="2"/>
    </row>
    <row r="164" spans="1:11" ht="27" customHeight="1" x14ac:dyDescent="0.2">
      <c r="A164" s="27" t="s">
        <v>159</v>
      </c>
      <c r="B164" s="205">
        <v>376</v>
      </c>
      <c r="C164" s="57">
        <v>0</v>
      </c>
      <c r="D164" s="174">
        <v>-7.9000000000000001E-2</v>
      </c>
      <c r="E164" s="175">
        <v>0</v>
      </c>
      <c r="F164" s="175">
        <v>0</v>
      </c>
      <c r="G164" s="56">
        <v>14.05</v>
      </c>
      <c r="H164" s="52">
        <v>0</v>
      </c>
      <c r="I164" s="50">
        <v>2.3E-2</v>
      </c>
      <c r="J164" s="63">
        <v>0</v>
      </c>
      <c r="K164" s="2"/>
    </row>
    <row r="165" spans="1:11" ht="27" customHeight="1" x14ac:dyDescent="0.2">
      <c r="A165" s="27" t="s">
        <v>160</v>
      </c>
      <c r="B165" s="205">
        <v>377</v>
      </c>
      <c r="C165" s="57">
        <v>0</v>
      </c>
      <c r="D165" s="176">
        <v>-0.48899999999999999</v>
      </c>
      <c r="E165" s="177">
        <v>-8.1000000000000003E-2</v>
      </c>
      <c r="F165" s="178">
        <v>-6.0000000000000001E-3</v>
      </c>
      <c r="G165" s="56">
        <v>14.05</v>
      </c>
      <c r="H165" s="52">
        <v>0</v>
      </c>
      <c r="I165" s="50">
        <v>2.3E-2</v>
      </c>
      <c r="J165" s="194">
        <v>0</v>
      </c>
      <c r="K165" s="2"/>
    </row>
    <row r="166" spans="1:11" ht="27" customHeight="1" x14ac:dyDescent="0.2">
      <c r="A166" s="27" t="s">
        <v>161</v>
      </c>
      <c r="B166" s="205">
        <v>378</v>
      </c>
      <c r="C166" s="57">
        <v>1</v>
      </c>
      <c r="D166" s="174">
        <v>3.6999999999999998E-2</v>
      </c>
      <c r="E166" s="175">
        <v>0</v>
      </c>
      <c r="F166" s="175">
        <v>0</v>
      </c>
      <c r="G166" s="56">
        <v>0.1</v>
      </c>
      <c r="H166" s="52">
        <v>0</v>
      </c>
      <c r="I166" s="52">
        <v>0</v>
      </c>
      <c r="J166" s="63">
        <v>0</v>
      </c>
      <c r="K166" s="2"/>
    </row>
    <row r="167" spans="1:11" ht="27" customHeight="1" x14ac:dyDescent="0.2">
      <c r="A167" s="27" t="s">
        <v>162</v>
      </c>
      <c r="B167" s="205">
        <v>379</v>
      </c>
      <c r="C167" s="57">
        <v>2</v>
      </c>
      <c r="D167" s="174">
        <v>4.5999999999999999E-2</v>
      </c>
      <c r="E167" s="174">
        <v>2E-3</v>
      </c>
      <c r="F167" s="175">
        <v>0</v>
      </c>
      <c r="G167" s="56">
        <v>0.1</v>
      </c>
      <c r="H167" s="52">
        <v>0</v>
      </c>
      <c r="I167" s="52">
        <v>0</v>
      </c>
      <c r="J167" s="63">
        <v>0</v>
      </c>
      <c r="K167" s="2"/>
    </row>
    <row r="168" spans="1:11" ht="27" customHeight="1" x14ac:dyDescent="0.2">
      <c r="A168" s="27" t="s">
        <v>163</v>
      </c>
      <c r="B168" s="205">
        <v>380</v>
      </c>
      <c r="C168" s="57">
        <v>2</v>
      </c>
      <c r="D168" s="174">
        <v>7.0000000000000001E-3</v>
      </c>
      <c r="E168" s="175">
        <v>0</v>
      </c>
      <c r="F168" s="175">
        <v>0</v>
      </c>
      <c r="G168" s="52">
        <v>0</v>
      </c>
      <c r="H168" s="52">
        <v>0</v>
      </c>
      <c r="I168" s="52">
        <v>0</v>
      </c>
      <c r="J168" s="63">
        <v>0</v>
      </c>
      <c r="K168" s="2"/>
    </row>
    <row r="169" spans="1:11" ht="27" customHeight="1" x14ac:dyDescent="0.2">
      <c r="A169" s="27" t="s">
        <v>164</v>
      </c>
      <c r="B169" s="205">
        <v>381</v>
      </c>
      <c r="C169" s="57">
        <v>3</v>
      </c>
      <c r="D169" s="174">
        <v>4.4999999999999998E-2</v>
      </c>
      <c r="E169" s="175">
        <v>0</v>
      </c>
      <c r="F169" s="175">
        <v>0</v>
      </c>
      <c r="G169" s="56">
        <v>0.11</v>
      </c>
      <c r="H169" s="52">
        <v>0</v>
      </c>
      <c r="I169" s="52">
        <v>0</v>
      </c>
      <c r="J169" s="63">
        <v>0</v>
      </c>
      <c r="K169" s="2"/>
    </row>
    <row r="170" spans="1:11" ht="27" customHeight="1" x14ac:dyDescent="0.2">
      <c r="A170" s="27" t="s">
        <v>165</v>
      </c>
      <c r="B170" s="205">
        <v>382</v>
      </c>
      <c r="C170" s="57">
        <v>4</v>
      </c>
      <c r="D170" s="174">
        <v>5.1999999999999998E-2</v>
      </c>
      <c r="E170" s="174">
        <v>4.0000000000000001E-3</v>
      </c>
      <c r="F170" s="175">
        <v>0</v>
      </c>
      <c r="G170" s="56">
        <v>0.11</v>
      </c>
      <c r="H170" s="52">
        <v>0</v>
      </c>
      <c r="I170" s="52">
        <v>0</v>
      </c>
      <c r="J170" s="63">
        <v>0</v>
      </c>
      <c r="K170" s="2"/>
    </row>
    <row r="171" spans="1:11" ht="27" customHeight="1" x14ac:dyDescent="0.2">
      <c r="A171" s="27" t="s">
        <v>166</v>
      </c>
      <c r="B171" s="205">
        <v>383</v>
      </c>
      <c r="C171" s="57">
        <v>4</v>
      </c>
      <c r="D171" s="174">
        <v>0.01</v>
      </c>
      <c r="E171" s="175">
        <v>0</v>
      </c>
      <c r="F171" s="175">
        <v>0</v>
      </c>
      <c r="G171" s="52">
        <v>0</v>
      </c>
      <c r="H171" s="52">
        <v>0</v>
      </c>
      <c r="I171" s="52">
        <v>0</v>
      </c>
      <c r="J171" s="63">
        <v>0</v>
      </c>
      <c r="K171" s="2"/>
    </row>
    <row r="172" spans="1:11" ht="27" customHeight="1" x14ac:dyDescent="0.2">
      <c r="A172" s="27" t="s">
        <v>167</v>
      </c>
      <c r="B172" s="205">
        <v>384</v>
      </c>
      <c r="C172" s="57" t="s">
        <v>824</v>
      </c>
      <c r="D172" s="174">
        <v>4.2000000000000003E-2</v>
      </c>
      <c r="E172" s="174">
        <v>2E-3</v>
      </c>
      <c r="F172" s="175">
        <v>0</v>
      </c>
      <c r="G172" s="56">
        <v>0.85</v>
      </c>
      <c r="H172" s="52">
        <v>0</v>
      </c>
      <c r="I172" s="52">
        <v>0</v>
      </c>
      <c r="J172" s="63">
        <v>0</v>
      </c>
      <c r="K172" s="2"/>
    </row>
    <row r="173" spans="1:11" ht="27" customHeight="1" x14ac:dyDescent="0.2">
      <c r="A173" s="27" t="s">
        <v>168</v>
      </c>
      <c r="B173" s="205">
        <v>0</v>
      </c>
      <c r="C173" s="57" t="s">
        <v>824</v>
      </c>
      <c r="D173" s="174">
        <v>4.2999999999999997E-2</v>
      </c>
      <c r="E173" s="174">
        <v>2E-3</v>
      </c>
      <c r="F173" s="175">
        <v>0</v>
      </c>
      <c r="G173" s="56">
        <v>0.51</v>
      </c>
      <c r="H173" s="52">
        <v>0</v>
      </c>
      <c r="I173" s="52">
        <v>0</v>
      </c>
      <c r="J173" s="63">
        <v>0</v>
      </c>
      <c r="K173" s="2"/>
    </row>
    <row r="174" spans="1:11" ht="27" customHeight="1" x14ac:dyDescent="0.2">
      <c r="A174" s="27" t="s">
        <v>169</v>
      </c>
      <c r="B174" s="205">
        <v>0</v>
      </c>
      <c r="C174" s="57" t="s">
        <v>824</v>
      </c>
      <c r="D174" s="174">
        <v>4.4999999999999998E-2</v>
      </c>
      <c r="E174" s="174">
        <v>1E-3</v>
      </c>
      <c r="F174" s="175">
        <v>0</v>
      </c>
      <c r="G174" s="56">
        <v>6.5</v>
      </c>
      <c r="H174" s="52">
        <v>0</v>
      </c>
      <c r="I174" s="52">
        <v>0</v>
      </c>
      <c r="J174" s="63">
        <v>0</v>
      </c>
      <c r="K174" s="2"/>
    </row>
    <row r="175" spans="1:11" ht="27" customHeight="1" x14ac:dyDescent="0.2">
      <c r="A175" s="27" t="s">
        <v>627</v>
      </c>
      <c r="B175" s="205">
        <v>430</v>
      </c>
      <c r="C175" s="57">
        <v>0</v>
      </c>
      <c r="D175" s="176">
        <v>0.19700000000000001</v>
      </c>
      <c r="E175" s="177">
        <v>0.02</v>
      </c>
      <c r="F175" s="178">
        <v>2E-3</v>
      </c>
      <c r="G175" s="56">
        <v>0.1</v>
      </c>
      <c r="H175" s="52">
        <v>0</v>
      </c>
      <c r="I175" s="52">
        <v>0</v>
      </c>
      <c r="J175" s="63">
        <v>0</v>
      </c>
      <c r="K175" s="2"/>
    </row>
    <row r="176" spans="1:11" ht="27" customHeight="1" x14ac:dyDescent="0.2">
      <c r="A176" s="27" t="s">
        <v>628</v>
      </c>
      <c r="B176" s="205">
        <v>431</v>
      </c>
      <c r="C176" s="57">
        <v>0</v>
      </c>
      <c r="D176" s="176">
        <v>0.249</v>
      </c>
      <c r="E176" s="177">
        <v>2.5999999999999999E-2</v>
      </c>
      <c r="F176" s="178">
        <v>2E-3</v>
      </c>
      <c r="G176" s="56">
        <v>0.11</v>
      </c>
      <c r="H176" s="52">
        <v>0</v>
      </c>
      <c r="I176" s="52">
        <v>0</v>
      </c>
      <c r="J176" s="63">
        <v>0</v>
      </c>
      <c r="K176" s="2"/>
    </row>
    <row r="177" spans="1:11" ht="27" customHeight="1" x14ac:dyDescent="0.2">
      <c r="A177" s="27" t="s">
        <v>170</v>
      </c>
      <c r="B177" s="205">
        <v>385</v>
      </c>
      <c r="C177" s="57">
        <v>0</v>
      </c>
      <c r="D177" s="176">
        <v>0.18</v>
      </c>
      <c r="E177" s="177">
        <v>1.7000000000000001E-2</v>
      </c>
      <c r="F177" s="178">
        <v>1E-3</v>
      </c>
      <c r="G177" s="56">
        <v>0.3</v>
      </c>
      <c r="H177" s="56">
        <v>0.03</v>
      </c>
      <c r="I177" s="50">
        <v>7.0000000000000001E-3</v>
      </c>
      <c r="J177" s="62">
        <v>0.03</v>
      </c>
      <c r="K177" s="2"/>
    </row>
    <row r="178" spans="1:11" ht="27" customHeight="1" x14ac:dyDescent="0.2">
      <c r="A178" s="27" t="s">
        <v>171</v>
      </c>
      <c r="B178" s="205">
        <v>386</v>
      </c>
      <c r="C178" s="57">
        <v>0</v>
      </c>
      <c r="D178" s="176">
        <v>0.25600000000000001</v>
      </c>
      <c r="E178" s="177">
        <v>2.1999999999999999E-2</v>
      </c>
      <c r="F178" s="178">
        <v>2E-3</v>
      </c>
      <c r="G178" s="56">
        <v>0.51</v>
      </c>
      <c r="H178" s="56">
        <v>0.06</v>
      </c>
      <c r="I178" s="50">
        <v>8.0000000000000002E-3</v>
      </c>
      <c r="J178" s="62">
        <v>0.06</v>
      </c>
      <c r="K178" s="2"/>
    </row>
    <row r="179" spans="1:11" ht="27.75" customHeight="1" x14ac:dyDescent="0.2">
      <c r="A179" s="27" t="s">
        <v>172</v>
      </c>
      <c r="B179" s="205">
        <v>387</v>
      </c>
      <c r="C179" s="57">
        <v>0</v>
      </c>
      <c r="D179" s="176">
        <v>0.25600000000000001</v>
      </c>
      <c r="E179" s="177">
        <v>1.9E-2</v>
      </c>
      <c r="F179" s="178">
        <v>1E-3</v>
      </c>
      <c r="G179" s="56">
        <v>6.5</v>
      </c>
      <c r="H179" s="56">
        <v>0.08</v>
      </c>
      <c r="I179" s="50">
        <v>8.0000000000000002E-3</v>
      </c>
      <c r="J179" s="62">
        <v>0.08</v>
      </c>
      <c r="K179" s="2"/>
    </row>
    <row r="180" spans="1:11" ht="27.75" customHeight="1" x14ac:dyDescent="0.2">
      <c r="A180" s="27" t="s">
        <v>233</v>
      </c>
      <c r="B180" s="205">
        <v>310</v>
      </c>
      <c r="C180" s="57">
        <v>8</v>
      </c>
      <c r="D180" s="174">
        <v>2.4E-2</v>
      </c>
      <c r="E180" s="175">
        <v>0</v>
      </c>
      <c r="F180" s="175">
        <v>0</v>
      </c>
      <c r="G180" s="52">
        <v>0</v>
      </c>
      <c r="H180" s="52">
        <v>0</v>
      </c>
      <c r="I180" s="52">
        <v>0</v>
      </c>
      <c r="J180" s="195">
        <v>0</v>
      </c>
      <c r="K180" s="2"/>
    </row>
    <row r="181" spans="1:11" ht="27.75" customHeight="1" x14ac:dyDescent="0.2">
      <c r="A181" s="27" t="s">
        <v>234</v>
      </c>
      <c r="B181" s="205">
        <v>311</v>
      </c>
      <c r="C181" s="57">
        <v>1</v>
      </c>
      <c r="D181" s="174">
        <v>3.2000000000000001E-2</v>
      </c>
      <c r="E181" s="175">
        <v>0</v>
      </c>
      <c r="F181" s="175">
        <v>0</v>
      </c>
      <c r="G181" s="52">
        <v>0</v>
      </c>
      <c r="H181" s="52">
        <v>0</v>
      </c>
      <c r="I181" s="52">
        <v>0</v>
      </c>
      <c r="J181" s="195">
        <v>0</v>
      </c>
      <c r="K181" s="2"/>
    </row>
    <row r="182" spans="1:11" ht="27.75" customHeight="1" x14ac:dyDescent="0.2">
      <c r="A182" s="27" t="s">
        <v>235</v>
      </c>
      <c r="B182" s="205">
        <v>312</v>
      </c>
      <c r="C182" s="57">
        <v>1</v>
      </c>
      <c r="D182" s="174">
        <v>0.06</v>
      </c>
      <c r="E182" s="175">
        <v>0</v>
      </c>
      <c r="F182" s="175">
        <v>0</v>
      </c>
      <c r="G182" s="52">
        <v>0</v>
      </c>
      <c r="H182" s="52">
        <v>0</v>
      </c>
      <c r="I182" s="52">
        <v>0</v>
      </c>
      <c r="J182" s="63">
        <v>0</v>
      </c>
      <c r="K182" s="2"/>
    </row>
    <row r="183" spans="1:11" ht="27.75" customHeight="1" x14ac:dyDescent="0.2">
      <c r="A183" s="27" t="s">
        <v>236</v>
      </c>
      <c r="B183" s="205">
        <v>313</v>
      </c>
      <c r="C183" s="57">
        <v>1</v>
      </c>
      <c r="D183" s="174">
        <v>1.7999999999999999E-2</v>
      </c>
      <c r="E183" s="175">
        <v>0</v>
      </c>
      <c r="F183" s="175">
        <v>0</v>
      </c>
      <c r="G183" s="52">
        <v>0</v>
      </c>
      <c r="H183" s="52">
        <v>0</v>
      </c>
      <c r="I183" s="52">
        <v>0</v>
      </c>
      <c r="J183" s="63">
        <v>0</v>
      </c>
      <c r="K183" s="2"/>
    </row>
    <row r="184" spans="1:11" ht="27.75" customHeight="1" x14ac:dyDescent="0.2">
      <c r="A184" s="27" t="s">
        <v>173</v>
      </c>
      <c r="B184" s="205">
        <v>389</v>
      </c>
      <c r="C184" s="57">
        <v>0</v>
      </c>
      <c r="D184" s="179">
        <v>0.47299999999999998</v>
      </c>
      <c r="E184" s="180">
        <v>1.7999999999999999E-2</v>
      </c>
      <c r="F184" s="178">
        <v>2E-3</v>
      </c>
      <c r="G184" s="52">
        <v>0</v>
      </c>
      <c r="H184" s="52">
        <v>0</v>
      </c>
      <c r="I184" s="52">
        <v>0</v>
      </c>
      <c r="J184" s="63">
        <v>0</v>
      </c>
      <c r="K184" s="2"/>
    </row>
    <row r="185" spans="1:11" ht="27.75" customHeight="1" x14ac:dyDescent="0.2">
      <c r="A185" s="27" t="s">
        <v>629</v>
      </c>
      <c r="B185" s="205">
        <v>390</v>
      </c>
      <c r="C185" s="57">
        <v>8</v>
      </c>
      <c r="D185" s="174">
        <v>-1.7999999999999999E-2</v>
      </c>
      <c r="E185" s="175">
        <v>0</v>
      </c>
      <c r="F185" s="175">
        <v>0</v>
      </c>
      <c r="G185" s="56">
        <v>0</v>
      </c>
      <c r="H185" s="52">
        <v>0</v>
      </c>
      <c r="I185" s="52">
        <v>0</v>
      </c>
      <c r="J185" s="63">
        <v>0</v>
      </c>
      <c r="K185" s="2"/>
    </row>
    <row r="186" spans="1:11" ht="27.75" customHeight="1" x14ac:dyDescent="0.2">
      <c r="A186" s="27" t="s">
        <v>174</v>
      </c>
      <c r="B186" s="205">
        <v>391</v>
      </c>
      <c r="C186" s="57">
        <v>8</v>
      </c>
      <c r="D186" s="174">
        <v>-1.9E-2</v>
      </c>
      <c r="E186" s="175">
        <v>0</v>
      </c>
      <c r="F186" s="175">
        <v>0</v>
      </c>
      <c r="G186" s="56">
        <v>0</v>
      </c>
      <c r="H186" s="52">
        <v>0</v>
      </c>
      <c r="I186" s="52">
        <v>0</v>
      </c>
      <c r="J186" s="63">
        <v>0</v>
      </c>
      <c r="K186" s="2"/>
    </row>
    <row r="187" spans="1:11" ht="27.75" customHeight="1" x14ac:dyDescent="0.2">
      <c r="A187" s="27" t="s">
        <v>175</v>
      </c>
      <c r="B187" s="205">
        <v>392</v>
      </c>
      <c r="C187" s="57">
        <v>0</v>
      </c>
      <c r="D187" s="174">
        <v>-1.7999999999999999E-2</v>
      </c>
      <c r="E187" s="175">
        <v>0</v>
      </c>
      <c r="F187" s="175">
        <v>0</v>
      </c>
      <c r="G187" s="56">
        <v>0</v>
      </c>
      <c r="H187" s="52">
        <v>0</v>
      </c>
      <c r="I187" s="50">
        <v>4.0000000000000001E-3</v>
      </c>
      <c r="J187" s="63">
        <v>0</v>
      </c>
      <c r="K187" s="2"/>
    </row>
    <row r="188" spans="1:11" ht="27.75" customHeight="1" x14ac:dyDescent="0.2">
      <c r="A188" s="27" t="s">
        <v>176</v>
      </c>
      <c r="B188" s="205">
        <v>393</v>
      </c>
      <c r="C188" s="57">
        <v>0</v>
      </c>
      <c r="D188" s="176">
        <v>-0.107</v>
      </c>
      <c r="E188" s="177">
        <v>-1.9E-2</v>
      </c>
      <c r="F188" s="178">
        <v>-2E-3</v>
      </c>
      <c r="G188" s="56">
        <v>0</v>
      </c>
      <c r="H188" s="52">
        <v>0</v>
      </c>
      <c r="I188" s="50">
        <v>4.0000000000000001E-3</v>
      </c>
      <c r="J188" s="63">
        <v>0</v>
      </c>
      <c r="K188" s="2"/>
    </row>
    <row r="189" spans="1:11" ht="27.75" customHeight="1" x14ac:dyDescent="0.2">
      <c r="A189" s="27" t="s">
        <v>177</v>
      </c>
      <c r="B189" s="205">
        <v>394</v>
      </c>
      <c r="C189" s="57">
        <v>0</v>
      </c>
      <c r="D189" s="174">
        <v>-1.9E-2</v>
      </c>
      <c r="E189" s="175">
        <v>0</v>
      </c>
      <c r="F189" s="175">
        <v>0</v>
      </c>
      <c r="G189" s="56">
        <v>0</v>
      </c>
      <c r="H189" s="52">
        <v>0</v>
      </c>
      <c r="I189" s="50">
        <v>5.0000000000000001E-3</v>
      </c>
      <c r="J189" s="63">
        <v>0</v>
      </c>
      <c r="K189" s="2"/>
    </row>
    <row r="190" spans="1:11" ht="27.75" customHeight="1" x14ac:dyDescent="0.2">
      <c r="A190" s="27" t="s">
        <v>178</v>
      </c>
      <c r="B190" s="205">
        <v>395</v>
      </c>
      <c r="C190" s="57">
        <v>0</v>
      </c>
      <c r="D190" s="176">
        <v>-0.115</v>
      </c>
      <c r="E190" s="177">
        <v>-2.1000000000000001E-2</v>
      </c>
      <c r="F190" s="178">
        <v>-2E-3</v>
      </c>
      <c r="G190" s="56">
        <v>0</v>
      </c>
      <c r="H190" s="52">
        <v>0</v>
      </c>
      <c r="I190" s="50">
        <v>5.0000000000000001E-3</v>
      </c>
      <c r="J190" s="63">
        <v>0</v>
      </c>
      <c r="K190" s="2"/>
    </row>
    <row r="191" spans="1:11" ht="27.75" customHeight="1" x14ac:dyDescent="0.2">
      <c r="A191" s="27" t="s">
        <v>179</v>
      </c>
      <c r="B191" s="205">
        <v>396</v>
      </c>
      <c r="C191" s="57">
        <v>0</v>
      </c>
      <c r="D191" s="174">
        <v>-2.5000000000000001E-2</v>
      </c>
      <c r="E191" s="175">
        <v>0</v>
      </c>
      <c r="F191" s="175">
        <v>0</v>
      </c>
      <c r="G191" s="56">
        <v>4.4000000000000004</v>
      </c>
      <c r="H191" s="52">
        <v>0</v>
      </c>
      <c r="I191" s="50">
        <v>7.0000000000000001E-3</v>
      </c>
      <c r="J191" s="63">
        <v>0</v>
      </c>
      <c r="K191" s="2"/>
    </row>
    <row r="192" spans="1:11" ht="27.75" customHeight="1" x14ac:dyDescent="0.2">
      <c r="A192" s="27" t="s">
        <v>180</v>
      </c>
      <c r="B192" s="205">
        <v>397</v>
      </c>
      <c r="C192" s="57">
        <v>0</v>
      </c>
      <c r="D192" s="176">
        <v>-0.153</v>
      </c>
      <c r="E192" s="177">
        <v>-2.5000000000000001E-2</v>
      </c>
      <c r="F192" s="178">
        <v>-2E-3</v>
      </c>
      <c r="G192" s="56">
        <v>4.4000000000000004</v>
      </c>
      <c r="H192" s="52">
        <v>0</v>
      </c>
      <c r="I192" s="50">
        <v>7.0000000000000001E-3</v>
      </c>
      <c r="J192" s="194">
        <v>0</v>
      </c>
      <c r="K192"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A57:J57"/>
    <mergeCell ref="B1:D1"/>
    <mergeCell ref="F1:H1"/>
    <mergeCell ref="A2:J2"/>
    <mergeCell ref="F4:J4"/>
    <mergeCell ref="F5:G5"/>
    <mergeCell ref="F9:G9"/>
    <mergeCell ref="H9:J9"/>
    <mergeCell ref="B8:D8"/>
    <mergeCell ref="A4:D4"/>
    <mergeCell ref="F6:G6"/>
    <mergeCell ref="F7:G7"/>
    <mergeCell ref="F8:G8"/>
  </mergeCells>
  <phoneticPr fontId="4" type="noConversion"/>
  <hyperlinks>
    <hyperlink ref="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 xml:space="preserve">&amp;L&amp;"Trebuchet MS,Regular"&amp;8NORTHERN POWERGRID (YORKSHIRE) PLC&amp;C&amp;"Arial,Regular"&amp;8Page &amp;P+36 of 54&amp;R&amp;"Arial,Regular"&amp;8DECEMBER 2015 - FINAL V2.0 </oddFooter>
    <firstHeader>&amp;L
&amp;"Arial,Bold"Annex 4&amp;"Arial,Regular" - Charges applied to LDNOs with HV/LV end users</firstHeader>
    <firstFooter xml:space="preserve">&amp;L&amp;"Trebuchet MS,Regular"&amp;8NORTHERN POWERGRID (YORKSHIRE) PLC&amp;C&amp;"Arial,Regular"&amp;8Page &amp;P+36 of 54&amp;R&amp;"Arial,Regular"&amp;8DECEMBER 2015 - FINAL V2.0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162"/>
  <sheetViews>
    <sheetView zoomScaleNormal="100" zoomScaleSheetLayoutView="85" workbookViewId="0">
      <selection activeCell="A133" sqref="A133"/>
    </sheetView>
  </sheetViews>
  <sheetFormatPr defaultRowHeight="12.75" x14ac:dyDescent="0.2"/>
  <cols>
    <col min="1" max="5" width="24" customWidth="1"/>
    <col min="6" max="6" width="34.7109375" customWidth="1"/>
  </cols>
  <sheetData>
    <row r="1" spans="1:16384" s="2" customFormat="1" ht="27.75" customHeight="1" x14ac:dyDescent="0.2">
      <c r="A1" s="211" t="s">
        <v>88</v>
      </c>
      <c r="B1"/>
      <c r="C1" s="16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90" t="s">
        <v>742</v>
      </c>
      <c r="B2" s="290"/>
      <c r="C2" s="290"/>
      <c r="D2" s="290"/>
      <c r="E2" s="290"/>
      <c r="F2" s="290"/>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18" x14ac:dyDescent="0.2">
      <c r="A3" s="243" t="s">
        <v>1631</v>
      </c>
      <c r="B3" s="243"/>
      <c r="C3" s="243"/>
      <c r="D3" s="243"/>
      <c r="E3" s="243"/>
    </row>
    <row r="4" spans="1:16384" ht="19.5" customHeight="1" x14ac:dyDescent="0.2">
      <c r="A4" s="87" t="s">
        <v>81</v>
      </c>
      <c r="B4" s="21" t="s">
        <v>55</v>
      </c>
      <c r="C4" s="21" t="s">
        <v>56</v>
      </c>
      <c r="D4" s="21" t="s">
        <v>57</v>
      </c>
      <c r="E4" s="21" t="s">
        <v>58</v>
      </c>
    </row>
    <row r="5" spans="1:16384" ht="30" x14ac:dyDescent="0.2">
      <c r="A5" s="208" t="s">
        <v>1622</v>
      </c>
      <c r="B5" s="197">
        <v>0</v>
      </c>
      <c r="C5" s="197">
        <v>0</v>
      </c>
      <c r="D5" s="209" t="s">
        <v>1623</v>
      </c>
      <c r="E5" s="209" t="s">
        <v>1624</v>
      </c>
    </row>
    <row r="6" spans="1:16384" ht="30" x14ac:dyDescent="0.2">
      <c r="A6" s="208" t="s">
        <v>1625</v>
      </c>
      <c r="B6" s="209" t="s">
        <v>1626</v>
      </c>
      <c r="C6" s="209" t="s">
        <v>1627</v>
      </c>
      <c r="D6" s="209" t="s">
        <v>1623</v>
      </c>
      <c r="E6" s="209" t="s">
        <v>1628</v>
      </c>
    </row>
    <row r="7" spans="1:16384" ht="30" x14ac:dyDescent="0.2">
      <c r="A7" s="208" t="s">
        <v>1629</v>
      </c>
      <c r="B7" s="197">
        <v>0</v>
      </c>
      <c r="C7" s="197">
        <v>0</v>
      </c>
      <c r="D7" s="209" t="s">
        <v>1623</v>
      </c>
      <c r="E7" s="209" t="s">
        <v>1624</v>
      </c>
    </row>
    <row r="8" spans="1:16384" ht="30" x14ac:dyDescent="0.2">
      <c r="A8" s="208" t="s">
        <v>1630</v>
      </c>
      <c r="B8" s="197">
        <v>0</v>
      </c>
      <c r="C8" s="197">
        <v>0</v>
      </c>
      <c r="D8" s="209" t="s">
        <v>1623</v>
      </c>
      <c r="E8" s="209" t="s">
        <v>1624</v>
      </c>
      <c r="F8" t="s">
        <v>1632</v>
      </c>
    </row>
    <row r="9" spans="1:16384" x14ac:dyDescent="0.2">
      <c r="A9" s="207" t="s">
        <v>82</v>
      </c>
      <c r="B9" s="237" t="s">
        <v>83</v>
      </c>
      <c r="C9" s="237"/>
      <c r="D9" s="237"/>
      <c r="E9" s="237"/>
      <c r="F9" s="212" t="s">
        <v>1632</v>
      </c>
      <c r="G9" s="13"/>
    </row>
    <row r="10" spans="1:16384" x14ac:dyDescent="0.2">
      <c r="B10" s="12"/>
      <c r="C10" s="12"/>
      <c r="D10" s="12"/>
      <c r="E10" s="12"/>
    </row>
    <row r="11" spans="1:16384" x14ac:dyDescent="0.2">
      <c r="A11" s="247" t="s">
        <v>500</v>
      </c>
      <c r="B11" s="289"/>
      <c r="C11" s="289"/>
      <c r="D11" s="289"/>
      <c r="E11" s="289"/>
      <c r="F11" s="248"/>
    </row>
    <row r="12" spans="1:16384" x14ac:dyDescent="0.2">
      <c r="A12" s="247" t="s">
        <v>54</v>
      </c>
      <c r="B12" s="289"/>
      <c r="C12" s="289"/>
      <c r="D12" s="289"/>
      <c r="E12" s="289"/>
      <c r="F12" s="248"/>
    </row>
    <row r="13" spans="1:16384" x14ac:dyDescent="0.2">
      <c r="A13" s="21" t="s">
        <v>501</v>
      </c>
      <c r="B13" s="21" t="s">
        <v>55</v>
      </c>
      <c r="C13" s="21" t="s">
        <v>56</v>
      </c>
      <c r="D13" s="21" t="s">
        <v>57</v>
      </c>
      <c r="E13" s="21" t="s">
        <v>58</v>
      </c>
      <c r="F13" s="21" t="s">
        <v>59</v>
      </c>
    </row>
    <row r="14" spans="1:16384" ht="38.25" x14ac:dyDescent="0.2">
      <c r="A14" s="1" t="s">
        <v>751</v>
      </c>
      <c r="B14" s="204">
        <v>1.1200000000000001</v>
      </c>
      <c r="C14" s="204">
        <v>1.107</v>
      </c>
      <c r="D14" s="204">
        <v>1.0820000000000001</v>
      </c>
      <c r="E14" s="204">
        <v>1.095</v>
      </c>
      <c r="F14" s="199" t="s">
        <v>1633</v>
      </c>
    </row>
    <row r="15" spans="1:16384" x14ac:dyDescent="0.2">
      <c r="A15" s="1" t="s">
        <v>752</v>
      </c>
      <c r="B15" s="204">
        <v>1.0469999999999999</v>
      </c>
      <c r="C15" s="204">
        <v>1.046</v>
      </c>
      <c r="D15" s="204">
        <v>1.048</v>
      </c>
      <c r="E15" s="204">
        <v>1.0449999999999999</v>
      </c>
      <c r="F15" s="199" t="s">
        <v>1148</v>
      </c>
    </row>
    <row r="16" spans="1:16384" x14ac:dyDescent="0.2">
      <c r="A16" s="1" t="s">
        <v>753</v>
      </c>
      <c r="B16" s="204">
        <v>1.032</v>
      </c>
      <c r="C16" s="204">
        <v>1.03</v>
      </c>
      <c r="D16" s="204">
        <v>1.024</v>
      </c>
      <c r="E16" s="204">
        <v>1.0269999999999999</v>
      </c>
      <c r="F16" s="199" t="s">
        <v>1149</v>
      </c>
    </row>
    <row r="17" spans="1:6" ht="140.25" x14ac:dyDescent="0.2">
      <c r="A17" s="1" t="s">
        <v>754</v>
      </c>
      <c r="B17" s="204">
        <v>1.022</v>
      </c>
      <c r="C17" s="204">
        <v>1.0209999999999999</v>
      </c>
      <c r="D17" s="204">
        <v>1.018</v>
      </c>
      <c r="E17" s="204">
        <v>1.02</v>
      </c>
      <c r="F17" s="199" t="s">
        <v>1634</v>
      </c>
    </row>
    <row r="18" spans="1:6" ht="102" x14ac:dyDescent="0.2">
      <c r="A18" s="1" t="s">
        <v>755</v>
      </c>
      <c r="B18" s="204">
        <v>1.0149999999999999</v>
      </c>
      <c r="C18" s="204">
        <v>1.014</v>
      </c>
      <c r="D18" s="204">
        <v>1.0109999999999999</v>
      </c>
      <c r="E18" s="204">
        <v>1.0129999999999999</v>
      </c>
      <c r="F18" s="199" t="s">
        <v>1635</v>
      </c>
    </row>
    <row r="19" spans="1:6" ht="102" x14ac:dyDescent="0.2">
      <c r="A19" s="1" t="s">
        <v>756</v>
      </c>
      <c r="B19" s="204">
        <v>1.0149999999999999</v>
      </c>
      <c r="C19" s="204">
        <v>1.014</v>
      </c>
      <c r="D19" s="204">
        <v>1.0109999999999999</v>
      </c>
      <c r="E19" s="204">
        <v>1.0129999999999999</v>
      </c>
      <c r="F19" s="199" t="s">
        <v>1636</v>
      </c>
    </row>
    <row r="21" spans="1:6" x14ac:dyDescent="0.2">
      <c r="A21" s="247" t="s">
        <v>502</v>
      </c>
      <c r="B21" s="289"/>
      <c r="C21" s="289"/>
      <c r="D21" s="289"/>
      <c r="E21" s="289"/>
      <c r="F21" s="248"/>
    </row>
    <row r="22" spans="1:6" x14ac:dyDescent="0.2">
      <c r="A22" s="247" t="s">
        <v>61</v>
      </c>
      <c r="B22" s="289"/>
      <c r="C22" s="289"/>
      <c r="D22" s="289"/>
      <c r="E22" s="289"/>
      <c r="F22" s="248"/>
    </row>
    <row r="23" spans="1:6" x14ac:dyDescent="0.2">
      <c r="A23" s="21" t="s">
        <v>60</v>
      </c>
      <c r="B23" s="21" t="s">
        <v>55</v>
      </c>
      <c r="C23" s="21" t="s">
        <v>56</v>
      </c>
      <c r="D23" s="21" t="s">
        <v>57</v>
      </c>
      <c r="E23" s="21" t="s">
        <v>58</v>
      </c>
      <c r="F23" s="21" t="s">
        <v>59</v>
      </c>
    </row>
    <row r="24" spans="1:6" x14ac:dyDescent="0.2">
      <c r="A24" s="1" t="s">
        <v>762</v>
      </c>
      <c r="B24" s="204">
        <v>1.0249999999999999</v>
      </c>
      <c r="C24" s="204">
        <v>1.026</v>
      </c>
      <c r="D24" s="204">
        <v>1.026</v>
      </c>
      <c r="E24" s="204">
        <v>1.0269999999999999</v>
      </c>
      <c r="F24" s="198">
        <v>750</v>
      </c>
    </row>
    <row r="25" spans="1:6" x14ac:dyDescent="0.2">
      <c r="A25" s="1" t="s">
        <v>763</v>
      </c>
      <c r="B25" s="204">
        <v>1.0029999999999999</v>
      </c>
      <c r="C25" s="204">
        <v>1.0029999999999999</v>
      </c>
      <c r="D25" s="204">
        <v>1.0029999999999999</v>
      </c>
      <c r="E25" s="204">
        <v>1.0029999999999999</v>
      </c>
      <c r="F25" s="198">
        <v>751</v>
      </c>
    </row>
    <row r="26" spans="1:6" x14ac:dyDescent="0.2">
      <c r="A26" s="1" t="s">
        <v>764</v>
      </c>
      <c r="B26" s="204">
        <v>1.018</v>
      </c>
      <c r="C26" s="204">
        <v>1.018</v>
      </c>
      <c r="D26" s="204">
        <v>1.038</v>
      </c>
      <c r="E26" s="204">
        <v>1.018</v>
      </c>
      <c r="F26" s="198">
        <v>753</v>
      </c>
    </row>
    <row r="27" spans="1:6" x14ac:dyDescent="0.2">
      <c r="A27" s="1" t="s">
        <v>765</v>
      </c>
      <c r="B27" s="204">
        <v>1.0109999999999999</v>
      </c>
      <c r="C27" s="204">
        <v>1.0109999999999999</v>
      </c>
      <c r="D27" s="204">
        <v>1.022</v>
      </c>
      <c r="E27" s="204">
        <v>1.012</v>
      </c>
      <c r="F27" s="198">
        <v>754</v>
      </c>
    </row>
    <row r="28" spans="1:6" x14ac:dyDescent="0.2">
      <c r="A28" s="1" t="s">
        <v>766</v>
      </c>
      <c r="B28" s="204">
        <v>1.0069999999999999</v>
      </c>
      <c r="C28" s="204">
        <v>1.0069999999999999</v>
      </c>
      <c r="D28" s="204">
        <v>1.0169999999999999</v>
      </c>
      <c r="E28" s="204">
        <v>1.0089999999999999</v>
      </c>
      <c r="F28" s="198">
        <v>755</v>
      </c>
    </row>
    <row r="29" spans="1:6" x14ac:dyDescent="0.2">
      <c r="A29" s="1" t="s">
        <v>767</v>
      </c>
      <c r="B29" s="204">
        <v>1.006</v>
      </c>
      <c r="C29" s="204">
        <v>1.006</v>
      </c>
      <c r="D29" s="204">
        <v>1.014</v>
      </c>
      <c r="E29" s="204">
        <v>1.008</v>
      </c>
      <c r="F29" s="198">
        <v>756</v>
      </c>
    </row>
    <row r="30" spans="1:6" x14ac:dyDescent="0.2">
      <c r="A30" s="1" t="s">
        <v>768</v>
      </c>
      <c r="B30" s="204">
        <v>1</v>
      </c>
      <c r="C30" s="204">
        <v>1.004</v>
      </c>
      <c r="D30" s="204">
        <v>1.002</v>
      </c>
      <c r="E30" s="204">
        <v>1.006</v>
      </c>
      <c r="F30" s="198">
        <v>757</v>
      </c>
    </row>
    <row r="31" spans="1:6" x14ac:dyDescent="0.2">
      <c r="A31" s="1" t="s">
        <v>769</v>
      </c>
      <c r="B31" s="204">
        <v>1.0149999999999999</v>
      </c>
      <c r="C31" s="204">
        <v>1.014</v>
      </c>
      <c r="D31" s="204">
        <v>1.0109999999999999</v>
      </c>
      <c r="E31" s="204">
        <v>1.0129999999999999</v>
      </c>
      <c r="F31" s="198">
        <v>758</v>
      </c>
    </row>
    <row r="32" spans="1:6" x14ac:dyDescent="0.2">
      <c r="A32" s="1" t="s">
        <v>770</v>
      </c>
      <c r="B32" s="204">
        <v>1.0069999999999999</v>
      </c>
      <c r="C32" s="204">
        <v>1.0069999999999999</v>
      </c>
      <c r="D32" s="204">
        <v>1.0069999999999999</v>
      </c>
      <c r="E32" s="204">
        <v>1.0069999999999999</v>
      </c>
      <c r="F32" s="198">
        <v>759</v>
      </c>
    </row>
    <row r="33" spans="1:6" x14ac:dyDescent="0.2">
      <c r="A33" s="1" t="s">
        <v>771</v>
      </c>
      <c r="B33" s="204">
        <v>1.0049999999999999</v>
      </c>
      <c r="C33" s="204">
        <v>1.0049999999999999</v>
      </c>
      <c r="D33" s="204">
        <v>1.0049999999999999</v>
      </c>
      <c r="E33" s="204">
        <v>1.0049999999999999</v>
      </c>
      <c r="F33" s="198">
        <v>760</v>
      </c>
    </row>
    <row r="34" spans="1:6" x14ac:dyDescent="0.2">
      <c r="A34" s="1" t="s">
        <v>772</v>
      </c>
      <c r="B34" s="204">
        <v>1</v>
      </c>
      <c r="C34" s="204">
        <v>1</v>
      </c>
      <c r="D34" s="204">
        <v>1</v>
      </c>
      <c r="E34" s="204">
        <v>1</v>
      </c>
      <c r="F34" s="198">
        <v>761</v>
      </c>
    </row>
    <row r="35" spans="1:6" x14ac:dyDescent="0.2">
      <c r="A35" s="1" t="s">
        <v>773</v>
      </c>
      <c r="B35" s="204">
        <v>1.008</v>
      </c>
      <c r="C35" s="204">
        <v>1.0089999999999999</v>
      </c>
      <c r="D35" s="204">
        <v>1.008</v>
      </c>
      <c r="E35" s="204">
        <v>1.0089999999999999</v>
      </c>
      <c r="F35" s="198">
        <v>762</v>
      </c>
    </row>
    <row r="36" spans="1:6" x14ac:dyDescent="0.2">
      <c r="A36" s="1" t="s">
        <v>774</v>
      </c>
      <c r="B36" s="204">
        <v>1.012</v>
      </c>
      <c r="C36" s="204">
        <v>1.0109999999999999</v>
      </c>
      <c r="D36" s="204">
        <v>1.0209999999999999</v>
      </c>
      <c r="E36" s="204">
        <v>1.026</v>
      </c>
      <c r="F36" s="198">
        <v>763</v>
      </c>
    </row>
    <row r="37" spans="1:6" x14ac:dyDescent="0.2">
      <c r="A37" s="1" t="s">
        <v>775</v>
      </c>
      <c r="B37" s="204">
        <v>1</v>
      </c>
      <c r="C37" s="204">
        <v>1</v>
      </c>
      <c r="D37" s="204">
        <v>1</v>
      </c>
      <c r="E37" s="204">
        <v>1</v>
      </c>
      <c r="F37" s="198">
        <v>764</v>
      </c>
    </row>
    <row r="38" spans="1:6" x14ac:dyDescent="0.2">
      <c r="A38" s="1" t="s">
        <v>776</v>
      </c>
      <c r="B38" s="204">
        <v>1.0169999999999999</v>
      </c>
      <c r="C38" s="204">
        <v>1.0189999999999999</v>
      </c>
      <c r="D38" s="204">
        <v>1.0189999999999999</v>
      </c>
      <c r="E38" s="204">
        <v>1.02</v>
      </c>
      <c r="F38" s="198">
        <v>765</v>
      </c>
    </row>
    <row r="39" spans="1:6" x14ac:dyDescent="0.2">
      <c r="A39" s="1" t="s">
        <v>777</v>
      </c>
      <c r="B39" s="204">
        <v>11.359</v>
      </c>
      <c r="C39" s="204">
        <v>11.332000000000001</v>
      </c>
      <c r="D39" s="204">
        <v>1.01</v>
      </c>
      <c r="E39" s="204">
        <v>1.01</v>
      </c>
      <c r="F39" s="198">
        <v>766</v>
      </c>
    </row>
    <row r="40" spans="1:6" x14ac:dyDescent="0.2">
      <c r="A40" s="1" t="s">
        <v>778</v>
      </c>
      <c r="B40" s="204">
        <v>1.0049999999999999</v>
      </c>
      <c r="C40" s="204">
        <v>1.0149999999999999</v>
      </c>
      <c r="D40" s="204">
        <v>1.0229999999999999</v>
      </c>
      <c r="E40" s="204">
        <v>1.014</v>
      </c>
      <c r="F40" s="198">
        <v>767</v>
      </c>
    </row>
    <row r="41" spans="1:6" x14ac:dyDescent="0.2">
      <c r="A41" s="1" t="s">
        <v>779</v>
      </c>
      <c r="B41" s="204">
        <v>1.0409999999999999</v>
      </c>
      <c r="C41" s="204">
        <v>1.048</v>
      </c>
      <c r="D41" s="204">
        <v>1.0489999999999999</v>
      </c>
      <c r="E41" s="204">
        <v>1.05</v>
      </c>
      <c r="F41" s="198">
        <v>769</v>
      </c>
    </row>
    <row r="42" spans="1:6" x14ac:dyDescent="0.2">
      <c r="A42" s="1" t="s">
        <v>780</v>
      </c>
      <c r="B42" s="204">
        <v>1.028</v>
      </c>
      <c r="C42" s="204">
        <v>1.0329999999999999</v>
      </c>
      <c r="D42" s="204">
        <v>1.04</v>
      </c>
      <c r="E42" s="204">
        <v>1.036</v>
      </c>
      <c r="F42" s="198">
        <v>770</v>
      </c>
    </row>
    <row r="43" spans="1:6" x14ac:dyDescent="0.2">
      <c r="A43" s="1" t="s">
        <v>781</v>
      </c>
      <c r="B43" s="204">
        <v>1.0229999999999999</v>
      </c>
      <c r="C43" s="204">
        <v>1.028</v>
      </c>
      <c r="D43" s="204">
        <v>1.0329999999999999</v>
      </c>
      <c r="E43" s="204">
        <v>1.0289999999999999</v>
      </c>
      <c r="F43" s="198">
        <v>771</v>
      </c>
    </row>
    <row r="44" spans="1:6" x14ac:dyDescent="0.2">
      <c r="A44" s="1" t="s">
        <v>782</v>
      </c>
      <c r="B44" s="204">
        <v>1.0149999999999999</v>
      </c>
      <c r="C44" s="204">
        <v>1.0169999999999999</v>
      </c>
      <c r="D44" s="204">
        <v>1.024</v>
      </c>
      <c r="E44" s="204">
        <v>1.022</v>
      </c>
      <c r="F44" s="198">
        <v>772</v>
      </c>
    </row>
    <row r="45" spans="1:6" x14ac:dyDescent="0.2">
      <c r="A45" s="1" t="s">
        <v>783</v>
      </c>
      <c r="B45" s="204">
        <v>1.0740000000000001</v>
      </c>
      <c r="C45" s="204">
        <v>1.0820000000000001</v>
      </c>
      <c r="D45" s="204">
        <v>1.125</v>
      </c>
      <c r="E45" s="204">
        <v>1.103</v>
      </c>
      <c r="F45" s="198">
        <v>773</v>
      </c>
    </row>
    <row r="46" spans="1:6" x14ac:dyDescent="0.2">
      <c r="A46" s="1" t="s">
        <v>784</v>
      </c>
      <c r="B46" s="204">
        <v>1.0229999999999999</v>
      </c>
      <c r="C46" s="204">
        <v>1.0209999999999999</v>
      </c>
      <c r="D46" s="204">
        <v>1.0149999999999999</v>
      </c>
      <c r="E46" s="204">
        <v>1.0169999999999999</v>
      </c>
      <c r="F46" s="198">
        <v>774</v>
      </c>
    </row>
    <row r="47" spans="1:6" x14ac:dyDescent="0.2">
      <c r="A47" s="1" t="s">
        <v>785</v>
      </c>
      <c r="B47" s="204">
        <v>1.01</v>
      </c>
      <c r="C47" s="204">
        <v>1.01</v>
      </c>
      <c r="D47" s="204">
        <v>1.0089999999999999</v>
      </c>
      <c r="E47" s="204">
        <v>1.0089999999999999</v>
      </c>
      <c r="F47" s="198">
        <v>775</v>
      </c>
    </row>
    <row r="48" spans="1:6" x14ac:dyDescent="0.2">
      <c r="A48" s="1" t="s">
        <v>786</v>
      </c>
      <c r="B48" s="204">
        <v>1.0169999999999999</v>
      </c>
      <c r="C48" s="204">
        <v>1.012</v>
      </c>
      <c r="D48" s="204">
        <v>1.008</v>
      </c>
      <c r="E48" s="204">
        <v>1.0089999999999999</v>
      </c>
      <c r="F48" s="198">
        <v>777</v>
      </c>
    </row>
    <row r="49" spans="1:6" x14ac:dyDescent="0.2">
      <c r="A49" s="1" t="s">
        <v>787</v>
      </c>
      <c r="B49" s="204">
        <v>1</v>
      </c>
      <c r="C49" s="204">
        <v>1.0009999999999999</v>
      </c>
      <c r="D49" s="204">
        <v>1.0009999999999999</v>
      </c>
      <c r="E49" s="204">
        <v>1.0009999999999999</v>
      </c>
      <c r="F49" s="198">
        <v>778</v>
      </c>
    </row>
    <row r="50" spans="1:6" x14ac:dyDescent="0.2">
      <c r="A50" s="1" t="s">
        <v>788</v>
      </c>
      <c r="B50" s="204">
        <v>1</v>
      </c>
      <c r="C50" s="204">
        <v>1</v>
      </c>
      <c r="D50" s="204">
        <v>1</v>
      </c>
      <c r="E50" s="204">
        <v>1</v>
      </c>
      <c r="F50" s="198">
        <v>780</v>
      </c>
    </row>
    <row r="51" spans="1:6" x14ac:dyDescent="0.2">
      <c r="A51" s="1" t="s">
        <v>789</v>
      </c>
      <c r="B51" s="204">
        <v>1.014</v>
      </c>
      <c r="C51" s="204">
        <v>1.012</v>
      </c>
      <c r="D51" s="204">
        <v>1.036</v>
      </c>
      <c r="E51" s="204">
        <v>1.0149999999999999</v>
      </c>
      <c r="F51" s="198">
        <v>781</v>
      </c>
    </row>
    <row r="52" spans="1:6" x14ac:dyDescent="0.2">
      <c r="A52" s="1" t="s">
        <v>790</v>
      </c>
      <c r="B52" s="204">
        <v>1.014</v>
      </c>
      <c r="C52" s="204">
        <v>1.0129999999999999</v>
      </c>
      <c r="D52" s="204">
        <v>1.0129999999999999</v>
      </c>
      <c r="E52" s="204">
        <v>1.0129999999999999</v>
      </c>
      <c r="F52" s="198">
        <v>782</v>
      </c>
    </row>
    <row r="53" spans="1:6" x14ac:dyDescent="0.2">
      <c r="A53" s="1" t="s">
        <v>791</v>
      </c>
      <c r="B53" s="204">
        <v>1.014</v>
      </c>
      <c r="C53" s="204">
        <v>1.0129999999999999</v>
      </c>
      <c r="D53" s="204">
        <v>1.0169999999999999</v>
      </c>
      <c r="E53" s="204">
        <v>1.0149999999999999</v>
      </c>
      <c r="F53" s="198">
        <v>783</v>
      </c>
    </row>
    <row r="54" spans="1:6" x14ac:dyDescent="0.2">
      <c r="A54" s="1" t="s">
        <v>792</v>
      </c>
      <c r="B54" s="204">
        <v>1.075</v>
      </c>
      <c r="C54" s="204">
        <v>1.085</v>
      </c>
      <c r="D54" s="204">
        <v>1.0720000000000001</v>
      </c>
      <c r="E54" s="204">
        <v>1.08</v>
      </c>
      <c r="F54" s="198">
        <v>784</v>
      </c>
    </row>
    <row r="55" spans="1:6" x14ac:dyDescent="0.2">
      <c r="A55" s="1" t="s">
        <v>793</v>
      </c>
      <c r="B55" s="204">
        <v>1.0149999999999999</v>
      </c>
      <c r="C55" s="204">
        <v>1.0069999999999999</v>
      </c>
      <c r="D55" s="204">
        <v>1.006</v>
      </c>
      <c r="E55" s="204">
        <v>1.006</v>
      </c>
      <c r="F55" s="198">
        <v>785</v>
      </c>
    </row>
    <row r="56" spans="1:6" x14ac:dyDescent="0.2">
      <c r="A56" s="1" t="s">
        <v>794</v>
      </c>
      <c r="B56" s="204">
        <v>1.0049999999999999</v>
      </c>
      <c r="C56" s="204">
        <v>1.0049999999999999</v>
      </c>
      <c r="D56" s="204">
        <v>1.0049999999999999</v>
      </c>
      <c r="E56" s="204">
        <v>1.0049999999999999</v>
      </c>
      <c r="F56" s="198">
        <v>786</v>
      </c>
    </row>
    <row r="57" spans="1:6" x14ac:dyDescent="0.2">
      <c r="A57" s="1" t="s">
        <v>795</v>
      </c>
      <c r="B57" s="204">
        <v>1.0049999999999999</v>
      </c>
      <c r="C57" s="204">
        <v>1.004</v>
      </c>
      <c r="D57" s="204">
        <v>1.0029999999999999</v>
      </c>
      <c r="E57" s="204">
        <v>1.004</v>
      </c>
      <c r="F57" s="198">
        <v>787</v>
      </c>
    </row>
    <row r="58" spans="1:6" x14ac:dyDescent="0.2">
      <c r="A58" s="1" t="s">
        <v>796</v>
      </c>
      <c r="B58" s="204">
        <v>1.026</v>
      </c>
      <c r="C58" s="204">
        <v>1.0249999999999999</v>
      </c>
      <c r="D58" s="204">
        <v>1.0229999999999999</v>
      </c>
      <c r="E58" s="204">
        <v>1.0269999999999999</v>
      </c>
      <c r="F58" s="198">
        <v>788</v>
      </c>
    </row>
    <row r="59" spans="1:6" x14ac:dyDescent="0.2">
      <c r="A59" s="1" t="s">
        <v>797</v>
      </c>
      <c r="B59" s="204">
        <v>1.0089999999999999</v>
      </c>
      <c r="C59" s="204">
        <v>1.008</v>
      </c>
      <c r="D59" s="204">
        <v>1.006</v>
      </c>
      <c r="E59" s="204">
        <v>1.006</v>
      </c>
      <c r="F59" s="198">
        <v>789</v>
      </c>
    </row>
    <row r="60" spans="1:6" x14ac:dyDescent="0.2">
      <c r="A60" s="1" t="s">
        <v>798</v>
      </c>
      <c r="B60" s="204">
        <v>1.026</v>
      </c>
      <c r="C60" s="204">
        <v>1.03</v>
      </c>
      <c r="D60" s="204">
        <v>1.0249999999999999</v>
      </c>
      <c r="E60" s="204">
        <v>1.028</v>
      </c>
      <c r="F60" s="198">
        <v>790</v>
      </c>
    </row>
    <row r="61" spans="1:6" x14ac:dyDescent="0.2">
      <c r="A61" s="1" t="s">
        <v>799</v>
      </c>
      <c r="B61" s="204">
        <v>1</v>
      </c>
      <c r="C61" s="204">
        <v>1.0089999999999999</v>
      </c>
      <c r="D61" s="204">
        <v>1</v>
      </c>
      <c r="E61" s="204">
        <v>1.024</v>
      </c>
      <c r="F61" s="198">
        <v>791</v>
      </c>
    </row>
    <row r="62" spans="1:6" x14ac:dyDescent="0.2">
      <c r="A62" s="1" t="s">
        <v>800</v>
      </c>
      <c r="B62" s="204">
        <v>1.631</v>
      </c>
      <c r="C62" s="204">
        <v>1.359</v>
      </c>
      <c r="D62" s="204">
        <v>1.3580000000000001</v>
      </c>
      <c r="E62" s="204">
        <v>1.3220000000000001</v>
      </c>
      <c r="F62" s="198">
        <v>793</v>
      </c>
    </row>
    <row r="63" spans="1:6" x14ac:dyDescent="0.2">
      <c r="A63" s="1" t="s">
        <v>801</v>
      </c>
      <c r="B63" s="204">
        <v>1.0740000000000001</v>
      </c>
      <c r="C63" s="204">
        <v>1.069</v>
      </c>
      <c r="D63" s="204">
        <v>1.0629999999999999</v>
      </c>
      <c r="E63" s="204">
        <v>1.0649999999999999</v>
      </c>
      <c r="F63" s="198">
        <v>794</v>
      </c>
    </row>
    <row r="64" spans="1:6" x14ac:dyDescent="0.2">
      <c r="A64" s="1" t="s">
        <v>802</v>
      </c>
      <c r="B64" s="204">
        <v>1.022</v>
      </c>
      <c r="C64" s="204">
        <v>1.0089999999999999</v>
      </c>
      <c r="D64" s="204">
        <v>1.1140000000000001</v>
      </c>
      <c r="E64" s="204">
        <v>1.0149999999999999</v>
      </c>
      <c r="F64" s="198">
        <v>795</v>
      </c>
    </row>
    <row r="65" spans="1:6" x14ac:dyDescent="0.2">
      <c r="A65" s="1" t="s">
        <v>803</v>
      </c>
      <c r="B65" s="204">
        <v>1.0009999999999999</v>
      </c>
      <c r="C65" s="204">
        <v>1.0049999999999999</v>
      </c>
      <c r="D65" s="204">
        <v>1.0009999999999999</v>
      </c>
      <c r="E65" s="204">
        <v>1.0029999999999999</v>
      </c>
      <c r="F65" s="198">
        <v>796</v>
      </c>
    </row>
    <row r="66" spans="1:6" x14ac:dyDescent="0.2">
      <c r="A66" s="1" t="s">
        <v>804</v>
      </c>
      <c r="B66" s="204">
        <v>1.0149999999999999</v>
      </c>
      <c r="C66" s="204">
        <v>1.014</v>
      </c>
      <c r="D66" s="204">
        <v>1.012</v>
      </c>
      <c r="E66" s="204">
        <v>1.0129999999999999</v>
      </c>
      <c r="F66" s="198">
        <v>797</v>
      </c>
    </row>
    <row r="67" spans="1:6" x14ac:dyDescent="0.2">
      <c r="A67" s="1" t="s">
        <v>805</v>
      </c>
      <c r="B67" s="204">
        <v>1.0169999999999999</v>
      </c>
      <c r="C67" s="204">
        <v>1.014</v>
      </c>
      <c r="D67" s="204">
        <v>1.0089999999999999</v>
      </c>
      <c r="E67" s="204">
        <v>1.0109999999999999</v>
      </c>
      <c r="F67" s="198">
        <v>798</v>
      </c>
    </row>
    <row r="68" spans="1:6" x14ac:dyDescent="0.2">
      <c r="A68" s="1" t="s">
        <v>806</v>
      </c>
      <c r="B68" s="204">
        <v>1.0149999999999999</v>
      </c>
      <c r="C68" s="204">
        <v>1.014</v>
      </c>
      <c r="D68" s="204">
        <v>1.0109999999999999</v>
      </c>
      <c r="E68" s="204">
        <v>1.0129999999999999</v>
      </c>
      <c r="F68" s="198">
        <v>799</v>
      </c>
    </row>
    <row r="69" spans="1:6" x14ac:dyDescent="0.2">
      <c r="A69" s="1" t="s">
        <v>807</v>
      </c>
      <c r="B69" s="204">
        <v>1.0580000000000001</v>
      </c>
      <c r="C69" s="204">
        <v>1.0509999999999999</v>
      </c>
      <c r="D69" s="204">
        <v>1.032</v>
      </c>
      <c r="E69" s="204">
        <v>1.0429999999999999</v>
      </c>
      <c r="F69" s="198">
        <v>821</v>
      </c>
    </row>
    <row r="70" spans="1:6" x14ac:dyDescent="0.2">
      <c r="A70" s="1" t="s">
        <v>808</v>
      </c>
      <c r="B70" s="204">
        <v>1.0529999999999999</v>
      </c>
      <c r="C70" s="204">
        <v>1.054</v>
      </c>
      <c r="D70" s="204">
        <v>1.038</v>
      </c>
      <c r="E70" s="204">
        <v>1.0449999999999999</v>
      </c>
      <c r="F70" s="198">
        <v>822</v>
      </c>
    </row>
    <row r="71" spans="1:6" x14ac:dyDescent="0.2">
      <c r="A71" s="1" t="s">
        <v>809</v>
      </c>
      <c r="B71" s="204">
        <v>1.0589999999999999</v>
      </c>
      <c r="C71" s="204">
        <v>1.0589999999999999</v>
      </c>
      <c r="D71" s="204">
        <v>1.0509999999999999</v>
      </c>
      <c r="E71" s="204">
        <v>1.0580000000000001</v>
      </c>
      <c r="F71" s="198">
        <v>823</v>
      </c>
    </row>
    <row r="72" spans="1:6" x14ac:dyDescent="0.2">
      <c r="A72" s="1" t="s">
        <v>810</v>
      </c>
      <c r="B72" s="204">
        <v>0.998</v>
      </c>
      <c r="C72" s="204">
        <v>0.997</v>
      </c>
      <c r="D72" s="204">
        <v>0.997</v>
      </c>
      <c r="E72" s="204">
        <v>0.997</v>
      </c>
      <c r="F72" s="198">
        <v>824</v>
      </c>
    </row>
    <row r="73" spans="1:6" x14ac:dyDescent="0.2">
      <c r="A73" s="1" t="s">
        <v>811</v>
      </c>
      <c r="B73" s="204">
        <v>1.444</v>
      </c>
      <c r="C73" s="204">
        <v>1.4510000000000001</v>
      </c>
      <c r="D73" s="204">
        <v>1.502</v>
      </c>
      <c r="E73" s="204">
        <v>1.581</v>
      </c>
      <c r="F73" s="198">
        <v>826</v>
      </c>
    </row>
    <row r="74" spans="1:6" x14ac:dyDescent="0.2">
      <c r="A74" s="1" t="s">
        <v>812</v>
      </c>
      <c r="B74" s="204">
        <v>1.0129999999999999</v>
      </c>
      <c r="C74" s="204">
        <v>1.0089999999999999</v>
      </c>
      <c r="D74" s="204">
        <v>1.016</v>
      </c>
      <c r="E74" s="204">
        <v>1.0149999999999999</v>
      </c>
      <c r="F74" s="198">
        <v>827</v>
      </c>
    </row>
    <row r="75" spans="1:6" x14ac:dyDescent="0.2">
      <c r="A75" s="1" t="s">
        <v>813</v>
      </c>
      <c r="B75" s="204">
        <v>1.0209999999999999</v>
      </c>
      <c r="C75" s="204">
        <v>1.0209999999999999</v>
      </c>
      <c r="D75" s="204">
        <v>1.0189999999999999</v>
      </c>
      <c r="E75" s="204">
        <v>1.0189999999999999</v>
      </c>
      <c r="F75" s="198">
        <v>768</v>
      </c>
    </row>
    <row r="76" spans="1:6" x14ac:dyDescent="0.2">
      <c r="A76" s="1" t="s">
        <v>814</v>
      </c>
      <c r="B76" s="204">
        <v>1.06</v>
      </c>
      <c r="C76" s="204">
        <v>1.0589999999999999</v>
      </c>
      <c r="D76" s="204">
        <v>1.05</v>
      </c>
      <c r="E76" s="204">
        <v>1.052</v>
      </c>
      <c r="F76" s="198">
        <v>801</v>
      </c>
    </row>
    <row r="77" spans="1:6" x14ac:dyDescent="0.2">
      <c r="A77" s="1" t="s">
        <v>815</v>
      </c>
      <c r="B77" s="204">
        <v>1</v>
      </c>
      <c r="C77" s="204">
        <v>1</v>
      </c>
      <c r="D77" s="204">
        <v>1</v>
      </c>
      <c r="E77" s="204">
        <v>1</v>
      </c>
      <c r="F77" s="198">
        <v>792</v>
      </c>
    </row>
    <row r="78" spans="1:6" x14ac:dyDescent="0.2">
      <c r="A78" s="1" t="s">
        <v>816</v>
      </c>
      <c r="B78" s="204">
        <v>1.0149999999999999</v>
      </c>
      <c r="C78" s="204">
        <v>1.014</v>
      </c>
      <c r="D78" s="204">
        <v>1.0109999999999999</v>
      </c>
      <c r="E78" s="204">
        <v>1.0129999999999999</v>
      </c>
      <c r="F78" s="198">
        <v>806</v>
      </c>
    </row>
    <row r="79" spans="1:6" x14ac:dyDescent="0.2">
      <c r="A79" s="1" t="s">
        <v>817</v>
      </c>
      <c r="B79" s="204">
        <v>1.0029999999999999</v>
      </c>
      <c r="C79" s="204">
        <v>1.0029999999999999</v>
      </c>
      <c r="D79" s="204">
        <v>1.002</v>
      </c>
      <c r="E79" s="204">
        <v>1.002</v>
      </c>
      <c r="F79" s="198">
        <v>803</v>
      </c>
    </row>
    <row r="80" spans="1:6" x14ac:dyDescent="0.2">
      <c r="A80" s="1" t="s">
        <v>818</v>
      </c>
      <c r="B80" s="204">
        <v>1.0820000000000001</v>
      </c>
      <c r="C80" s="204">
        <v>1.0720000000000001</v>
      </c>
      <c r="D80" s="204">
        <v>1.0680000000000001</v>
      </c>
      <c r="E80" s="204">
        <v>1.077</v>
      </c>
      <c r="F80" s="198">
        <v>805</v>
      </c>
    </row>
    <row r="81" spans="1:6" x14ac:dyDescent="0.2">
      <c r="A81" s="1" t="s">
        <v>819</v>
      </c>
      <c r="B81" s="204">
        <v>1.014</v>
      </c>
      <c r="C81" s="204">
        <v>1.0129999999999999</v>
      </c>
      <c r="D81" s="204">
        <v>1.0089999999999999</v>
      </c>
      <c r="E81" s="204">
        <v>1.0109999999999999</v>
      </c>
      <c r="F81" s="198">
        <v>825</v>
      </c>
    </row>
    <row r="82" spans="1:6" x14ac:dyDescent="0.2">
      <c r="A82" s="1" t="s">
        <v>820</v>
      </c>
      <c r="B82" s="204">
        <v>1</v>
      </c>
      <c r="C82" s="204">
        <v>1.0089999999999999</v>
      </c>
      <c r="D82" s="204">
        <v>1.008</v>
      </c>
      <c r="E82" s="204">
        <v>1.008</v>
      </c>
      <c r="F82" s="198">
        <v>802</v>
      </c>
    </row>
    <row r="83" spans="1:6" x14ac:dyDescent="0.2">
      <c r="A83" s="1" t="s">
        <v>1637</v>
      </c>
      <c r="B83" s="204">
        <v>1</v>
      </c>
      <c r="C83" s="204">
        <v>1</v>
      </c>
      <c r="D83" s="204">
        <v>1</v>
      </c>
      <c r="E83" s="204">
        <v>1</v>
      </c>
      <c r="F83" s="198">
        <v>807</v>
      </c>
    </row>
    <row r="84" spans="1:6" x14ac:dyDescent="0.2">
      <c r="A84" s="1" t="s">
        <v>1638</v>
      </c>
      <c r="B84" s="204">
        <v>1.008</v>
      </c>
      <c r="C84" s="204">
        <v>1.0089999999999999</v>
      </c>
      <c r="D84" s="204">
        <v>1.0089999999999999</v>
      </c>
      <c r="E84" s="204">
        <v>1.01</v>
      </c>
      <c r="F84" s="198">
        <v>810</v>
      </c>
    </row>
    <row r="85" spans="1:6" x14ac:dyDescent="0.2">
      <c r="A85" s="1" t="s">
        <v>1639</v>
      </c>
      <c r="B85" s="204">
        <v>1.0149999999999999</v>
      </c>
      <c r="C85" s="204">
        <v>1.014</v>
      </c>
      <c r="D85" s="204">
        <v>1.0109999999999999</v>
      </c>
      <c r="E85" s="204">
        <v>1.0129999999999999</v>
      </c>
      <c r="F85" s="198">
        <v>829</v>
      </c>
    </row>
    <row r="86" spans="1:6" x14ac:dyDescent="0.2">
      <c r="A86" s="1" t="s">
        <v>1640</v>
      </c>
      <c r="B86" s="204">
        <v>1.0149999999999999</v>
      </c>
      <c r="C86" s="204">
        <v>1.014</v>
      </c>
      <c r="D86" s="204">
        <v>1.0109999999999999</v>
      </c>
      <c r="E86" s="204">
        <v>1.0129999999999999</v>
      </c>
      <c r="F86" s="198">
        <v>830</v>
      </c>
    </row>
    <row r="87" spans="1:6" x14ac:dyDescent="0.2">
      <c r="A87" s="1" t="s">
        <v>1641</v>
      </c>
      <c r="B87" s="204">
        <v>1.0149999999999999</v>
      </c>
      <c r="C87" s="204">
        <v>1.014</v>
      </c>
      <c r="D87" s="204">
        <v>1.0109999999999999</v>
      </c>
      <c r="E87" s="204">
        <v>1.0129999999999999</v>
      </c>
      <c r="F87" s="198">
        <v>727</v>
      </c>
    </row>
    <row r="88" spans="1:6" x14ac:dyDescent="0.2">
      <c r="A88" s="1" t="s">
        <v>1642</v>
      </c>
      <c r="B88" s="204">
        <v>1.0149999999999999</v>
      </c>
      <c r="C88" s="204">
        <v>1.014</v>
      </c>
      <c r="D88" s="204">
        <v>1.0109999999999999</v>
      </c>
      <c r="E88" s="204">
        <v>1.0129999999999999</v>
      </c>
      <c r="F88" s="198">
        <v>728</v>
      </c>
    </row>
    <row r="89" spans="1:6" x14ac:dyDescent="0.2">
      <c r="A89" s="1" t="s">
        <v>1643</v>
      </c>
      <c r="B89" s="204">
        <v>1.0149999999999999</v>
      </c>
      <c r="C89" s="204">
        <v>1.014</v>
      </c>
      <c r="D89" s="204">
        <v>1.0109999999999999</v>
      </c>
      <c r="E89" s="204">
        <v>1.0129999999999999</v>
      </c>
      <c r="F89" s="198">
        <v>809</v>
      </c>
    </row>
    <row r="91" spans="1:6" x14ac:dyDescent="0.2">
      <c r="A91" s="247" t="s">
        <v>502</v>
      </c>
      <c r="B91" s="289"/>
      <c r="C91" s="289"/>
      <c r="D91" s="289"/>
      <c r="E91" s="289"/>
      <c r="F91" s="248"/>
    </row>
    <row r="92" spans="1:6" x14ac:dyDescent="0.2">
      <c r="A92" s="247" t="s">
        <v>62</v>
      </c>
      <c r="B92" s="289"/>
      <c r="C92" s="289"/>
      <c r="D92" s="289"/>
      <c r="E92" s="289"/>
      <c r="F92" s="248"/>
    </row>
    <row r="93" spans="1:6" x14ac:dyDescent="0.2">
      <c r="A93" s="21" t="s">
        <v>60</v>
      </c>
      <c r="B93" s="21" t="s">
        <v>55</v>
      </c>
      <c r="C93" s="21" t="s">
        <v>56</v>
      </c>
      <c r="D93" s="21" t="s">
        <v>57</v>
      </c>
      <c r="E93" s="21" t="s">
        <v>58</v>
      </c>
      <c r="F93" s="21" t="s">
        <v>59</v>
      </c>
    </row>
    <row r="94" spans="1:6" x14ac:dyDescent="0.2">
      <c r="A94" s="1" t="s">
        <v>762</v>
      </c>
      <c r="B94" s="204">
        <v>1</v>
      </c>
      <c r="C94" s="204">
        <v>1.1160000000000001</v>
      </c>
      <c r="D94" s="204">
        <v>1.173</v>
      </c>
      <c r="E94" s="204">
        <v>1.4950000000000001</v>
      </c>
      <c r="F94" s="198">
        <v>90</v>
      </c>
    </row>
    <row r="95" spans="1:6" x14ac:dyDescent="0.2">
      <c r="A95" s="1" t="s">
        <v>763</v>
      </c>
      <c r="B95" s="204">
        <v>1.004</v>
      </c>
      <c r="C95" s="204">
        <v>1.0029999999999999</v>
      </c>
      <c r="D95" s="204">
        <v>0.98899999999999999</v>
      </c>
      <c r="E95" s="204">
        <v>1</v>
      </c>
      <c r="F95" s="198">
        <v>82</v>
      </c>
    </row>
    <row r="96" spans="1:6" x14ac:dyDescent="0.2">
      <c r="A96" s="1" t="s">
        <v>764</v>
      </c>
      <c r="B96" s="204">
        <v>0.998</v>
      </c>
      <c r="C96" s="204">
        <v>0.998</v>
      </c>
      <c r="D96" s="204">
        <v>0.98599999999999999</v>
      </c>
      <c r="E96" s="204">
        <v>0.99399999999999999</v>
      </c>
      <c r="F96" s="198">
        <v>76</v>
      </c>
    </row>
    <row r="97" spans="1:6" x14ac:dyDescent="0.2">
      <c r="A97" s="1" t="s">
        <v>765</v>
      </c>
      <c r="B97" s="204">
        <v>0.97399999999999998</v>
      </c>
      <c r="C97" s="204">
        <v>0.97699999999999998</v>
      </c>
      <c r="D97" s="204">
        <v>0.96799999999999997</v>
      </c>
      <c r="E97" s="204">
        <v>0.98599999999999999</v>
      </c>
      <c r="F97" s="198">
        <v>75</v>
      </c>
    </row>
    <row r="98" spans="1:6" x14ac:dyDescent="0.2">
      <c r="A98" s="1" t="s">
        <v>766</v>
      </c>
      <c r="B98" s="204">
        <v>1</v>
      </c>
      <c r="C98" s="204">
        <v>1</v>
      </c>
      <c r="D98" s="204">
        <v>0.999</v>
      </c>
      <c r="E98" s="204">
        <v>1</v>
      </c>
      <c r="F98" s="198">
        <v>95</v>
      </c>
    </row>
    <row r="99" spans="1:6" x14ac:dyDescent="0.2">
      <c r="A99" s="1" t="s">
        <v>767</v>
      </c>
      <c r="B99" s="204">
        <v>1.0009999999999999</v>
      </c>
      <c r="C99" s="204">
        <v>1.0009999999999999</v>
      </c>
      <c r="D99" s="204">
        <v>1</v>
      </c>
      <c r="E99" s="204">
        <v>1.0009999999999999</v>
      </c>
      <c r="F99" s="198">
        <v>60</v>
      </c>
    </row>
    <row r="100" spans="1:6" x14ac:dyDescent="0.2">
      <c r="A100" s="1" t="s">
        <v>768</v>
      </c>
      <c r="B100" s="204">
        <v>1.0029999999999999</v>
      </c>
      <c r="C100" s="204">
        <v>1.0029999999999999</v>
      </c>
      <c r="D100" s="204">
        <v>1</v>
      </c>
      <c r="E100" s="204">
        <v>1.002</v>
      </c>
      <c r="F100" s="198">
        <v>62</v>
      </c>
    </row>
    <row r="101" spans="1:6" x14ac:dyDescent="0.2">
      <c r="A101" s="1" t="s">
        <v>769</v>
      </c>
      <c r="B101" s="204">
        <v>1.004</v>
      </c>
      <c r="C101" s="204">
        <v>1.004</v>
      </c>
      <c r="D101" s="204">
        <v>1</v>
      </c>
      <c r="E101" s="204">
        <v>1</v>
      </c>
      <c r="F101" s="198">
        <v>80</v>
      </c>
    </row>
    <row r="102" spans="1:6" x14ac:dyDescent="0.2">
      <c r="A102" s="1" t="s">
        <v>770</v>
      </c>
      <c r="B102" s="204">
        <v>1.0009999999999999</v>
      </c>
      <c r="C102" s="204">
        <v>1.0009999999999999</v>
      </c>
      <c r="D102" s="204">
        <v>0.998</v>
      </c>
      <c r="E102" s="204">
        <v>0.999</v>
      </c>
      <c r="F102" s="198">
        <v>66</v>
      </c>
    </row>
    <row r="103" spans="1:6" x14ac:dyDescent="0.2">
      <c r="A103" s="1" t="s">
        <v>771</v>
      </c>
      <c r="B103" s="204">
        <v>0.997</v>
      </c>
      <c r="C103" s="204">
        <v>0.99199999999999999</v>
      </c>
      <c r="D103" s="204">
        <v>0.98699999999999999</v>
      </c>
      <c r="E103" s="204">
        <v>0.99199999999999999</v>
      </c>
      <c r="F103" s="198">
        <v>67</v>
      </c>
    </row>
    <row r="104" spans="1:6" x14ac:dyDescent="0.2">
      <c r="A104" s="1" t="s">
        <v>772</v>
      </c>
      <c r="B104" s="204">
        <v>0.98799999999999999</v>
      </c>
      <c r="C104" s="204">
        <v>0.98599999999999999</v>
      </c>
      <c r="D104" s="204">
        <v>0.98299999999999998</v>
      </c>
      <c r="E104" s="204">
        <v>0.98499999999999999</v>
      </c>
      <c r="F104" s="198">
        <v>92</v>
      </c>
    </row>
    <row r="105" spans="1:6" x14ac:dyDescent="0.2">
      <c r="A105" s="1" t="s">
        <v>773</v>
      </c>
      <c r="B105" s="204">
        <v>0.99099999999999999</v>
      </c>
      <c r="C105" s="204">
        <v>0.98799999999999999</v>
      </c>
      <c r="D105" s="204">
        <v>0.98499999999999999</v>
      </c>
      <c r="E105" s="204">
        <v>0.98799999999999999</v>
      </c>
      <c r="F105" s="198">
        <v>65</v>
      </c>
    </row>
    <row r="106" spans="1:6" x14ac:dyDescent="0.2">
      <c r="A106" s="1" t="s">
        <v>774</v>
      </c>
      <c r="B106" s="204">
        <v>1.032</v>
      </c>
      <c r="C106" s="204">
        <v>1</v>
      </c>
      <c r="D106" s="204">
        <v>1.0069999999999999</v>
      </c>
      <c r="E106" s="204">
        <v>1.018</v>
      </c>
      <c r="F106" s="198">
        <v>74</v>
      </c>
    </row>
    <row r="107" spans="1:6" x14ac:dyDescent="0.2">
      <c r="A107" s="1" t="s">
        <v>775</v>
      </c>
      <c r="B107" s="204">
        <v>1.0029999999999999</v>
      </c>
      <c r="C107" s="204">
        <v>1.0029999999999999</v>
      </c>
      <c r="D107" s="204">
        <v>0.998</v>
      </c>
      <c r="E107" s="204">
        <v>1.0009999999999999</v>
      </c>
      <c r="F107" s="198">
        <v>87</v>
      </c>
    </row>
    <row r="108" spans="1:6" x14ac:dyDescent="0.2">
      <c r="A108" s="1" t="s">
        <v>776</v>
      </c>
      <c r="B108" s="204">
        <v>1.0129999999999999</v>
      </c>
      <c r="C108" s="204">
        <v>1.0129999999999999</v>
      </c>
      <c r="D108" s="204">
        <v>1.008</v>
      </c>
      <c r="E108" s="204">
        <v>1.0109999999999999</v>
      </c>
      <c r="F108" s="198">
        <v>77</v>
      </c>
    </row>
    <row r="109" spans="1:6" x14ac:dyDescent="0.2">
      <c r="A109" s="1" t="s">
        <v>777</v>
      </c>
      <c r="B109" s="204">
        <v>1</v>
      </c>
      <c r="C109" s="204">
        <v>1</v>
      </c>
      <c r="D109" s="204">
        <v>1</v>
      </c>
      <c r="E109" s="204">
        <v>1</v>
      </c>
      <c r="F109" s="198">
        <v>78</v>
      </c>
    </row>
    <row r="110" spans="1:6" x14ac:dyDescent="0.2">
      <c r="A110" s="1" t="s">
        <v>778</v>
      </c>
      <c r="B110" s="204">
        <v>0.99</v>
      </c>
      <c r="C110" s="204">
        <v>0.99</v>
      </c>
      <c r="D110" s="204">
        <v>0.96799999999999997</v>
      </c>
      <c r="E110" s="204">
        <v>0.98599999999999999</v>
      </c>
      <c r="F110" s="198">
        <v>81</v>
      </c>
    </row>
    <row r="111" spans="1:6" x14ac:dyDescent="0.2">
      <c r="A111" s="1" t="s">
        <v>779</v>
      </c>
      <c r="B111" s="204">
        <v>1.01</v>
      </c>
      <c r="C111" s="204">
        <v>1.0129999999999999</v>
      </c>
      <c r="D111" s="204">
        <v>1.0069999999999999</v>
      </c>
      <c r="E111" s="204">
        <v>1.01</v>
      </c>
      <c r="F111" s="198">
        <v>83</v>
      </c>
    </row>
    <row r="112" spans="1:6" x14ac:dyDescent="0.2">
      <c r="A112" s="1" t="s">
        <v>780</v>
      </c>
      <c r="B112" s="204">
        <v>0.997</v>
      </c>
      <c r="C112" s="204">
        <v>1.0009999999999999</v>
      </c>
      <c r="D112" s="204">
        <v>1.0029999999999999</v>
      </c>
      <c r="E112" s="204">
        <v>1.0029999999999999</v>
      </c>
      <c r="F112" s="198">
        <v>84</v>
      </c>
    </row>
    <row r="113" spans="1:6" x14ac:dyDescent="0.2">
      <c r="A113" s="1" t="s">
        <v>781</v>
      </c>
      <c r="B113" s="204">
        <v>1.0049999999999999</v>
      </c>
      <c r="C113" s="204">
        <v>1.0049999999999999</v>
      </c>
      <c r="D113" s="204">
        <v>1.002</v>
      </c>
      <c r="E113" s="204">
        <v>1.0029999999999999</v>
      </c>
      <c r="F113" s="198">
        <v>85</v>
      </c>
    </row>
    <row r="114" spans="1:6" x14ac:dyDescent="0.2">
      <c r="A114" s="1" t="s">
        <v>782</v>
      </c>
      <c r="B114" s="204">
        <v>1.0009999999999999</v>
      </c>
      <c r="C114" s="204">
        <v>1.0009999999999999</v>
      </c>
      <c r="D114" s="204">
        <v>1</v>
      </c>
      <c r="E114" s="204">
        <v>1.0009999999999999</v>
      </c>
      <c r="F114" s="198">
        <v>86</v>
      </c>
    </row>
    <row r="115" spans="1:6" x14ac:dyDescent="0.2">
      <c r="A115" s="1" t="s">
        <v>783</v>
      </c>
      <c r="B115" s="204">
        <v>1.0129999999999999</v>
      </c>
      <c r="C115" s="204">
        <v>1.0129999999999999</v>
      </c>
      <c r="D115" s="204">
        <v>1.0069999999999999</v>
      </c>
      <c r="E115" s="204">
        <v>1.01</v>
      </c>
      <c r="F115" s="198">
        <v>88</v>
      </c>
    </row>
    <row r="116" spans="1:6" x14ac:dyDescent="0.2">
      <c r="A116" s="1" t="s">
        <v>784</v>
      </c>
      <c r="B116" s="204">
        <v>1.006</v>
      </c>
      <c r="C116" s="204">
        <v>1.0049999999999999</v>
      </c>
      <c r="D116" s="204">
        <v>1.004</v>
      </c>
      <c r="E116" s="204">
        <v>1.0049999999999999</v>
      </c>
      <c r="F116" s="198">
        <v>89</v>
      </c>
    </row>
    <row r="117" spans="1:6" x14ac:dyDescent="0.2">
      <c r="A117" s="1" t="s">
        <v>785</v>
      </c>
      <c r="B117" s="204">
        <v>1.0029999999999999</v>
      </c>
      <c r="C117" s="204">
        <v>1.0029999999999999</v>
      </c>
      <c r="D117" s="204">
        <v>1.002</v>
      </c>
      <c r="E117" s="204">
        <v>1.002</v>
      </c>
      <c r="F117" s="198">
        <v>94</v>
      </c>
    </row>
    <row r="118" spans="1:6" x14ac:dyDescent="0.2">
      <c r="A118" s="1" t="s">
        <v>786</v>
      </c>
      <c r="B118" s="204">
        <v>1.0129999999999999</v>
      </c>
      <c r="C118" s="204">
        <v>1.012</v>
      </c>
      <c r="D118" s="204">
        <v>1.006</v>
      </c>
      <c r="E118" s="204">
        <v>1.0089999999999999</v>
      </c>
      <c r="F118" s="198">
        <v>93</v>
      </c>
    </row>
    <row r="119" spans="1:6" x14ac:dyDescent="0.2">
      <c r="A119" s="1" t="s">
        <v>787</v>
      </c>
      <c r="B119" s="204">
        <v>0.996</v>
      </c>
      <c r="C119" s="204">
        <v>0.99199999999999999</v>
      </c>
      <c r="D119" s="204">
        <v>0.995</v>
      </c>
      <c r="E119" s="204">
        <v>0.996</v>
      </c>
      <c r="F119" s="198">
        <v>91</v>
      </c>
    </row>
    <row r="120" spans="1:6" x14ac:dyDescent="0.2">
      <c r="A120" s="1" t="s">
        <v>788</v>
      </c>
      <c r="B120" s="204">
        <v>1.0109999999999999</v>
      </c>
      <c r="C120" s="204">
        <v>1.0089999999999999</v>
      </c>
      <c r="D120" s="204">
        <v>1.0029999999999999</v>
      </c>
      <c r="E120" s="204">
        <v>1.0069999999999999</v>
      </c>
      <c r="F120" s="198">
        <v>97</v>
      </c>
    </row>
    <row r="121" spans="1:6" x14ac:dyDescent="0.2">
      <c r="A121" s="1" t="s">
        <v>789</v>
      </c>
      <c r="B121" s="204">
        <v>0.999</v>
      </c>
      <c r="C121" s="204">
        <v>0.999</v>
      </c>
      <c r="D121" s="204">
        <v>0.999</v>
      </c>
      <c r="E121" s="204">
        <v>0.999</v>
      </c>
      <c r="F121" s="198">
        <v>98</v>
      </c>
    </row>
    <row r="122" spans="1:6" x14ac:dyDescent="0.2">
      <c r="A122" s="1" t="s">
        <v>790</v>
      </c>
      <c r="B122" s="204">
        <v>1.0169999999999999</v>
      </c>
      <c r="C122" s="204">
        <v>1.0169999999999999</v>
      </c>
      <c r="D122" s="204">
        <v>1</v>
      </c>
      <c r="E122" s="204">
        <v>1.014</v>
      </c>
      <c r="F122" s="198">
        <v>99</v>
      </c>
    </row>
    <row r="123" spans="1:6" x14ac:dyDescent="0.2">
      <c r="A123" s="1" t="s">
        <v>791</v>
      </c>
      <c r="B123" s="204">
        <v>0.99</v>
      </c>
      <c r="C123" s="204">
        <v>0.98899999999999999</v>
      </c>
      <c r="D123" s="204">
        <v>0.99099999999999999</v>
      </c>
      <c r="E123" s="204">
        <v>0.99199999999999999</v>
      </c>
      <c r="F123" s="198">
        <v>61</v>
      </c>
    </row>
    <row r="124" spans="1:6" x14ac:dyDescent="0.2">
      <c r="A124" s="1" t="s">
        <v>792</v>
      </c>
      <c r="B124" s="204">
        <v>1.0149999999999999</v>
      </c>
      <c r="C124" s="204">
        <v>1.014</v>
      </c>
      <c r="D124" s="204">
        <v>1.0109999999999999</v>
      </c>
      <c r="E124" s="204">
        <v>1.0129999999999999</v>
      </c>
      <c r="F124" s="198">
        <v>51</v>
      </c>
    </row>
    <row r="125" spans="1:6" x14ac:dyDescent="0.2">
      <c r="A125" s="1" t="s">
        <v>793</v>
      </c>
      <c r="B125" s="204">
        <v>1.0029999999999999</v>
      </c>
      <c r="C125" s="204">
        <v>1</v>
      </c>
      <c r="D125" s="204">
        <v>0.99099999999999999</v>
      </c>
      <c r="E125" s="204">
        <v>0.998</v>
      </c>
      <c r="F125" s="198">
        <v>52</v>
      </c>
    </row>
    <row r="126" spans="1:6" x14ac:dyDescent="0.2">
      <c r="A126" s="1" t="s">
        <v>794</v>
      </c>
      <c r="B126" s="204">
        <v>1.0009999999999999</v>
      </c>
      <c r="C126" s="204">
        <v>0.999</v>
      </c>
      <c r="D126" s="204">
        <v>0.99099999999999999</v>
      </c>
      <c r="E126" s="204">
        <v>0.997</v>
      </c>
      <c r="F126" s="198">
        <v>53</v>
      </c>
    </row>
    <row r="127" spans="1:6" x14ac:dyDescent="0.2">
      <c r="A127" s="1" t="s">
        <v>795</v>
      </c>
      <c r="B127" s="204">
        <v>0.98199999999999998</v>
      </c>
      <c r="C127" s="204">
        <v>0.98299999999999998</v>
      </c>
      <c r="D127" s="204">
        <v>0.98599999999999999</v>
      </c>
      <c r="E127" s="204">
        <v>0.98699999999999999</v>
      </c>
      <c r="F127" s="198">
        <v>54</v>
      </c>
    </row>
    <row r="128" spans="1:6" x14ac:dyDescent="0.2">
      <c r="A128" s="1" t="s">
        <v>796</v>
      </c>
      <c r="B128" s="204">
        <v>0.998</v>
      </c>
      <c r="C128" s="204">
        <v>0.997</v>
      </c>
      <c r="D128" s="204">
        <v>0.997</v>
      </c>
      <c r="E128" s="204">
        <v>0.997</v>
      </c>
      <c r="F128" s="198">
        <v>55</v>
      </c>
    </row>
    <row r="129" spans="1:6" x14ac:dyDescent="0.2">
      <c r="A129" s="1" t="s">
        <v>797</v>
      </c>
      <c r="B129" s="204">
        <v>0.995</v>
      </c>
      <c r="C129" s="204">
        <v>0.99399999999999999</v>
      </c>
      <c r="D129" s="204">
        <v>0.99199999999999999</v>
      </c>
      <c r="E129" s="204">
        <v>0.995</v>
      </c>
      <c r="F129" s="198">
        <v>57</v>
      </c>
    </row>
    <row r="130" spans="1:6" x14ac:dyDescent="0.2">
      <c r="A130" s="1" t="s">
        <v>798</v>
      </c>
      <c r="B130" s="204">
        <v>1</v>
      </c>
      <c r="C130" s="204">
        <v>1</v>
      </c>
      <c r="D130" s="204">
        <v>1</v>
      </c>
      <c r="E130" s="204">
        <v>0.999</v>
      </c>
      <c r="F130" s="198">
        <v>58</v>
      </c>
    </row>
    <row r="131" spans="1:6" x14ac:dyDescent="0.2">
      <c r="A131" s="1" t="s">
        <v>799</v>
      </c>
      <c r="B131" s="204">
        <v>0.98699999999999999</v>
      </c>
      <c r="C131" s="204">
        <v>0.98899999999999999</v>
      </c>
      <c r="D131" s="204">
        <v>0.99199999999999999</v>
      </c>
      <c r="E131" s="204">
        <v>0.99199999999999999</v>
      </c>
      <c r="F131" s="198">
        <v>59</v>
      </c>
    </row>
    <row r="132" spans="1:6" x14ac:dyDescent="0.2">
      <c r="A132" s="1" t="s">
        <v>800</v>
      </c>
      <c r="B132" s="204">
        <v>1.0089999999999999</v>
      </c>
      <c r="C132" s="204">
        <v>1.0089999999999999</v>
      </c>
      <c r="D132" s="204">
        <v>1.006</v>
      </c>
      <c r="E132" s="204">
        <v>1.0069999999999999</v>
      </c>
      <c r="F132" s="198">
        <v>105</v>
      </c>
    </row>
    <row r="133" spans="1:6" x14ac:dyDescent="0.2">
      <c r="A133" s="1" t="s">
        <v>801</v>
      </c>
      <c r="B133" s="204">
        <v>1</v>
      </c>
      <c r="C133" s="204">
        <v>1</v>
      </c>
      <c r="D133" s="204">
        <v>1</v>
      </c>
      <c r="E133" s="204">
        <v>1</v>
      </c>
      <c r="F133" s="198">
        <v>96</v>
      </c>
    </row>
    <row r="134" spans="1:6" x14ac:dyDescent="0.2">
      <c r="A134" s="1" t="s">
        <v>802</v>
      </c>
      <c r="B134" s="204">
        <v>1.0149999999999999</v>
      </c>
      <c r="C134" s="204">
        <v>1.014</v>
      </c>
      <c r="D134" s="204">
        <v>1.0109999999999999</v>
      </c>
      <c r="E134" s="204">
        <v>1.0129999999999999</v>
      </c>
      <c r="F134" s="198">
        <v>109</v>
      </c>
    </row>
    <row r="135" spans="1:6" x14ac:dyDescent="0.2">
      <c r="A135" s="1" t="s">
        <v>803</v>
      </c>
      <c r="B135" s="204">
        <v>1.0009999999999999</v>
      </c>
      <c r="C135" s="204">
        <v>1.0009999999999999</v>
      </c>
      <c r="D135" s="204">
        <v>1</v>
      </c>
      <c r="E135" s="204">
        <v>1.0009999999999999</v>
      </c>
      <c r="F135" s="198">
        <v>107</v>
      </c>
    </row>
    <row r="136" spans="1:6" x14ac:dyDescent="0.2">
      <c r="A136" s="1" t="s">
        <v>804</v>
      </c>
      <c r="B136" s="204">
        <v>0.98399999999999999</v>
      </c>
      <c r="C136" s="204">
        <v>0.98399999999999999</v>
      </c>
      <c r="D136" s="204">
        <v>0.97899999999999998</v>
      </c>
      <c r="E136" s="204">
        <v>0.98499999999999999</v>
      </c>
      <c r="F136" s="198">
        <v>108</v>
      </c>
    </row>
    <row r="137" spans="1:6" x14ac:dyDescent="0.2">
      <c r="A137" s="1" t="s">
        <v>805</v>
      </c>
      <c r="B137" s="204">
        <v>1.008</v>
      </c>
      <c r="C137" s="204">
        <v>1.0069999999999999</v>
      </c>
      <c r="D137" s="204">
        <v>1.004</v>
      </c>
      <c r="E137" s="204">
        <v>1.006</v>
      </c>
      <c r="F137" s="198">
        <v>56</v>
      </c>
    </row>
    <row r="138" spans="1:6" x14ac:dyDescent="0.2">
      <c r="A138" s="1" t="s">
        <v>806</v>
      </c>
      <c r="B138" s="204">
        <v>1.0069999999999999</v>
      </c>
      <c r="C138" s="204">
        <v>1.008</v>
      </c>
      <c r="D138" s="204">
        <v>1.0069999999999999</v>
      </c>
      <c r="E138" s="204">
        <v>1.0069999999999999</v>
      </c>
      <c r="F138" s="198">
        <v>106</v>
      </c>
    </row>
    <row r="139" spans="1:6" x14ac:dyDescent="0.2">
      <c r="A139" s="1" t="s">
        <v>807</v>
      </c>
      <c r="B139" s="204">
        <v>1</v>
      </c>
      <c r="C139" s="204">
        <v>1</v>
      </c>
      <c r="D139" s="204">
        <v>1</v>
      </c>
      <c r="E139" s="204">
        <v>1</v>
      </c>
      <c r="F139" s="198">
        <v>63</v>
      </c>
    </row>
    <row r="140" spans="1:6" x14ac:dyDescent="0.2">
      <c r="A140" s="1" t="s">
        <v>808</v>
      </c>
      <c r="B140" s="204">
        <v>1.0149999999999999</v>
      </c>
      <c r="C140" s="204">
        <v>1.014</v>
      </c>
      <c r="D140" s="204">
        <v>1.0109999999999999</v>
      </c>
      <c r="E140" s="204">
        <v>1.0129999999999999</v>
      </c>
      <c r="F140" s="198">
        <v>110</v>
      </c>
    </row>
    <row r="141" spans="1:6" x14ac:dyDescent="0.2">
      <c r="A141" s="1" t="s">
        <v>809</v>
      </c>
      <c r="B141" s="204">
        <v>1.0149999999999999</v>
      </c>
      <c r="C141" s="204">
        <v>1.014</v>
      </c>
      <c r="D141" s="204">
        <v>1.0109999999999999</v>
      </c>
      <c r="E141" s="204">
        <v>1.0129999999999999</v>
      </c>
      <c r="F141" s="198">
        <v>43</v>
      </c>
    </row>
    <row r="142" spans="1:6" x14ac:dyDescent="0.2">
      <c r="A142" s="1" t="s">
        <v>810</v>
      </c>
      <c r="B142" s="204">
        <v>1.0149999999999999</v>
      </c>
      <c r="C142" s="204">
        <v>1.014</v>
      </c>
      <c r="D142" s="204">
        <v>1.0109999999999999</v>
      </c>
      <c r="E142" s="204">
        <v>1.0129999999999999</v>
      </c>
      <c r="F142" s="198">
        <v>44</v>
      </c>
    </row>
    <row r="143" spans="1:6" x14ac:dyDescent="0.2">
      <c r="A143" s="1" t="s">
        <v>811</v>
      </c>
      <c r="B143" s="204">
        <v>1.0149999999999999</v>
      </c>
      <c r="C143" s="204">
        <v>1.014</v>
      </c>
      <c r="D143" s="204">
        <v>1.0109999999999999</v>
      </c>
      <c r="E143" s="204">
        <v>1.0129999999999999</v>
      </c>
      <c r="F143" s="198">
        <v>46</v>
      </c>
    </row>
    <row r="144" spans="1:6" x14ac:dyDescent="0.2">
      <c r="A144" s="1" t="s">
        <v>812</v>
      </c>
      <c r="B144" s="204">
        <v>1.0149999999999999</v>
      </c>
      <c r="C144" s="204">
        <v>1.014</v>
      </c>
      <c r="D144" s="204">
        <v>1.0109999999999999</v>
      </c>
      <c r="E144" s="204">
        <v>1.0129999999999999</v>
      </c>
      <c r="F144" s="198">
        <v>47</v>
      </c>
    </row>
    <row r="145" spans="1:6" x14ac:dyDescent="0.2">
      <c r="A145" s="1" t="s">
        <v>813</v>
      </c>
      <c r="B145" s="204">
        <v>1.0149999999999999</v>
      </c>
      <c r="C145" s="204">
        <v>1.014</v>
      </c>
      <c r="D145" s="204">
        <v>1.0109999999999999</v>
      </c>
      <c r="E145" s="204">
        <v>1.0129999999999999</v>
      </c>
      <c r="F145" s="198">
        <v>64</v>
      </c>
    </row>
    <row r="146" spans="1:6" x14ac:dyDescent="0.2">
      <c r="A146" s="210"/>
      <c r="B146" s="213"/>
      <c r="C146" s="213"/>
      <c r="D146" s="213"/>
      <c r="E146" s="213"/>
      <c r="F146" s="171"/>
    </row>
    <row r="147" spans="1:6" x14ac:dyDescent="0.2">
      <c r="A147" s="210"/>
      <c r="B147" s="213"/>
      <c r="C147" s="213"/>
      <c r="D147" s="213"/>
      <c r="E147" s="213"/>
      <c r="F147" s="171"/>
    </row>
    <row r="148" spans="1:6" x14ac:dyDescent="0.2">
      <c r="A148" s="210"/>
      <c r="B148" s="213"/>
      <c r="C148" s="213"/>
      <c r="D148" s="213"/>
      <c r="E148" s="213"/>
      <c r="F148" s="171"/>
    </row>
    <row r="149" spans="1:6" x14ac:dyDescent="0.2">
      <c r="A149" s="210"/>
      <c r="B149" s="213"/>
      <c r="C149" s="213"/>
      <c r="D149" s="213"/>
      <c r="E149" s="213"/>
      <c r="F149" s="171"/>
    </row>
    <row r="150" spans="1:6" x14ac:dyDescent="0.2">
      <c r="A150" s="210"/>
      <c r="B150" s="213"/>
      <c r="C150" s="213"/>
      <c r="D150" s="213"/>
      <c r="E150" s="213"/>
      <c r="F150" s="171"/>
    </row>
    <row r="151" spans="1:6" x14ac:dyDescent="0.2">
      <c r="A151" s="210"/>
      <c r="B151" s="213"/>
      <c r="C151" s="213"/>
      <c r="D151" s="213"/>
      <c r="E151" s="213"/>
      <c r="F151" s="171"/>
    </row>
    <row r="152" spans="1:6" x14ac:dyDescent="0.2">
      <c r="A152" s="210"/>
      <c r="B152" s="213"/>
      <c r="C152" s="213"/>
      <c r="D152" s="213"/>
      <c r="E152" s="213"/>
      <c r="F152" s="171"/>
    </row>
    <row r="153" spans="1:6" x14ac:dyDescent="0.2">
      <c r="A153" s="210"/>
      <c r="B153" s="213"/>
      <c r="C153" s="213"/>
      <c r="D153" s="213"/>
      <c r="E153" s="213"/>
      <c r="F153" s="171"/>
    </row>
    <row r="154" spans="1:6" x14ac:dyDescent="0.2">
      <c r="A154" s="210"/>
      <c r="B154" s="213"/>
      <c r="C154" s="213"/>
      <c r="D154" s="213"/>
      <c r="E154" s="213"/>
      <c r="F154" s="171"/>
    </row>
    <row r="155" spans="1:6" x14ac:dyDescent="0.2">
      <c r="A155" s="210"/>
      <c r="B155" s="213"/>
      <c r="C155" s="213"/>
      <c r="D155" s="213"/>
      <c r="E155" s="213"/>
      <c r="F155" s="171"/>
    </row>
    <row r="156" spans="1:6" x14ac:dyDescent="0.2">
      <c r="A156" s="210"/>
      <c r="B156" s="213"/>
      <c r="C156" s="213"/>
      <c r="D156" s="213"/>
      <c r="E156" s="213"/>
      <c r="F156" s="171"/>
    </row>
    <row r="157" spans="1:6" x14ac:dyDescent="0.2">
      <c r="A157" s="210"/>
      <c r="B157" s="213"/>
      <c r="C157" s="213"/>
      <c r="D157" s="213"/>
      <c r="E157" s="213"/>
      <c r="F157" s="171"/>
    </row>
    <row r="158" spans="1:6" x14ac:dyDescent="0.2">
      <c r="A158" s="210"/>
      <c r="B158" s="213"/>
      <c r="C158" s="213"/>
      <c r="D158" s="213"/>
      <c r="E158" s="213"/>
      <c r="F158" s="171"/>
    </row>
    <row r="159" spans="1:6" x14ac:dyDescent="0.2">
      <c r="A159" s="210"/>
      <c r="B159" s="213"/>
      <c r="C159" s="213"/>
      <c r="D159" s="213"/>
      <c r="E159" s="213"/>
      <c r="F159" s="171"/>
    </row>
    <row r="160" spans="1:6" x14ac:dyDescent="0.2">
      <c r="A160" s="210"/>
      <c r="B160" s="213"/>
      <c r="C160" s="213"/>
      <c r="D160" s="213"/>
      <c r="E160" s="213"/>
      <c r="F160" s="171"/>
    </row>
    <row r="161" spans="1:6" x14ac:dyDescent="0.2">
      <c r="A161" s="210"/>
      <c r="B161" s="213"/>
      <c r="C161" s="213"/>
      <c r="D161" s="213"/>
      <c r="E161" s="213"/>
      <c r="F161" s="171"/>
    </row>
    <row r="162" spans="1:6" x14ac:dyDescent="0.2">
      <c r="A162" s="210"/>
      <c r="B162" s="213"/>
      <c r="C162" s="213"/>
      <c r="D162" s="213"/>
      <c r="E162" s="213"/>
      <c r="F162" s="17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91:F91"/>
    <mergeCell ref="A92:F92"/>
    <mergeCell ref="A3:E3"/>
    <mergeCell ref="A2:F2"/>
    <mergeCell ref="B9:E9"/>
    <mergeCell ref="A11:F11"/>
    <mergeCell ref="A12:F12"/>
    <mergeCell ref="A21:F21"/>
    <mergeCell ref="A22:F22"/>
  </mergeCells>
  <phoneticPr fontId="9" type="noConversion"/>
  <hyperlinks>
    <hyperlink ref="A1" display="Back to Overview"/>
  </hyperlinks>
  <pageMargins left="0.70866141732283472" right="0.70866141732283472" top="0.74803149606299213" bottom="0.74803149606299213" header="0.31496062992125984" footer="0.31496062992125984"/>
  <pageSetup paperSize="9" scale="57" fitToHeight="0" orientation="portrait" r:id="rId2"/>
  <headerFooter differentFirst="1" scaleWithDoc="0">
    <oddHeader>&amp;L
&amp;"Arial,Bold"Annex 5 &amp;"Arial,Regular"– Schedule of Line Loss Factors</oddHeader>
    <oddFooter xml:space="preserve">&amp;L&amp;"Trebuchet MS,Regular"&amp;8NORTHERN POWERGRID (YORKSHIRE) PLC&amp;C&amp;"Arial,Regular"&amp;8Page &amp;P+36 of 54&amp;R&amp;"Arial,Regular"&amp;8DECEMBER 2015 - FINAL V2.0 </oddFooter>
    <firstHeader>&amp;L
&amp;"Arial,Bold"Annex 5&amp;"Arial,Regular" – Schedule of Line Loss Factors</firstHeader>
    <firstFooter xml:space="preserve">&amp;L&amp;"Trebuchet MS,Regular"&amp;8NORTHERN POWERGRID (YORKSHIRE) PLC&amp;C&amp;"Arial,Regular"&amp;8Page &amp;P+36 of 54&amp;R&amp;"Arial,Regular"&amp;8DECEMBER 2015 - FINAL V2.0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zoomScale="80" zoomScaleNormal="80" zoomScaleSheetLayoutView="100" workbookViewId="0"/>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10"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5" ht="56.25" customHeight="1" x14ac:dyDescent="0.2">
      <c r="A1" s="14" t="s">
        <v>88</v>
      </c>
      <c r="B1" s="14"/>
      <c r="C1" s="14"/>
      <c r="F1" s="24"/>
      <c r="G1" s="295" t="s">
        <v>524</v>
      </c>
      <c r="H1" s="295"/>
    </row>
    <row r="2" spans="1:15" ht="27.75" customHeight="1" x14ac:dyDescent="0.2">
      <c r="A2" s="291" t="s">
        <v>503</v>
      </c>
      <c r="B2" s="292"/>
      <c r="C2" s="292"/>
      <c r="D2" s="293"/>
      <c r="E2" s="293"/>
      <c r="F2" s="293"/>
      <c r="G2" s="293"/>
      <c r="H2" s="293"/>
      <c r="I2" s="293"/>
      <c r="J2" s="293"/>
      <c r="K2" s="293"/>
      <c r="L2" s="293"/>
      <c r="M2" s="293"/>
      <c r="N2" s="293"/>
      <c r="O2" s="294"/>
    </row>
    <row r="3" spans="1:15" ht="17.25" customHeight="1" x14ac:dyDescent="0.2">
      <c r="A3" s="14"/>
      <c r="B3" s="14"/>
      <c r="C3" s="14"/>
      <c r="F3" s="24"/>
    </row>
    <row r="4" spans="1:15" s="11" customFormat="1" ht="25.5" customHeight="1" x14ac:dyDescent="0.2">
      <c r="A4" s="261" t="str">
        <f>Overview!B4&amp; " - Effective from "&amp;Overview!D4&amp;" - "&amp;Overview!E4&amp;" new designated EHV charges"</f>
        <v>Northern Powergrid (Yorkshire) plc - Effective from 1 April 2017 - Final new designated EHV charges</v>
      </c>
      <c r="B4" s="262"/>
      <c r="C4" s="262"/>
      <c r="D4" s="262"/>
      <c r="E4" s="262"/>
      <c r="F4" s="262"/>
      <c r="G4" s="262"/>
      <c r="H4" s="262"/>
      <c r="I4" s="262"/>
      <c r="J4" s="262"/>
      <c r="K4" s="262"/>
      <c r="L4" s="262"/>
      <c r="M4" s="262"/>
      <c r="N4" s="262"/>
      <c r="O4" s="263"/>
    </row>
    <row r="5" spans="1:15" ht="69.75" customHeight="1" x14ac:dyDescent="0.2">
      <c r="A5" s="30" t="s">
        <v>526</v>
      </c>
      <c r="B5" s="30" t="s">
        <v>491</v>
      </c>
      <c r="C5" s="30" t="s">
        <v>492</v>
      </c>
      <c r="D5" s="30" t="s">
        <v>527</v>
      </c>
      <c r="E5" s="30" t="s">
        <v>491</v>
      </c>
      <c r="F5" s="30" t="s">
        <v>493</v>
      </c>
      <c r="G5" s="85" t="s">
        <v>202</v>
      </c>
      <c r="H5" s="85" t="str">
        <f>'Annex 2 EHV charges'!H9</f>
        <v>Import
Super Red
unit charge
(p/kWh)</v>
      </c>
      <c r="I5" s="85" t="str">
        <f>'Annex 2 EHV charges'!I9</f>
        <v>Import
fixed charge
(p/day)</v>
      </c>
      <c r="J5" s="85" t="str">
        <f>'Annex 2 EHV charges'!J9</f>
        <v>Import
capacity charge
(p/kVA/day)</v>
      </c>
      <c r="K5" s="85" t="str">
        <f>'Annex 2 EHV charges'!K9</f>
        <v>Import
exceeded capacity charge
(p/kVA/day)</v>
      </c>
      <c r="L5" s="85" t="str">
        <f>'Annex 2 EHV charges'!L9</f>
        <v>Export
Super Red
unit charge
(p/kWh)</v>
      </c>
      <c r="M5" s="85" t="str">
        <f>'Annex 2 EHV charges'!M9</f>
        <v>Export
fixed charge
(p/day)</v>
      </c>
      <c r="N5" s="85" t="str">
        <f>'Annex 2 EHV charges'!N9</f>
        <v>Export
capacity charge
(p/kVA/day)</v>
      </c>
      <c r="O5" s="85" t="str">
        <f>'Annex 2 EHV charges'!O9</f>
        <v>Export
exceeded capacity charge
(p/kVA/day)</v>
      </c>
    </row>
    <row r="6" spans="1:15" ht="22.5" customHeight="1" x14ac:dyDescent="0.2">
      <c r="A6" s="58" t="s">
        <v>504</v>
      </c>
      <c r="B6" s="58"/>
      <c r="C6" s="58"/>
      <c r="D6" s="59" t="s">
        <v>505</v>
      </c>
      <c r="E6" s="59"/>
      <c r="F6" s="59"/>
      <c r="G6" s="60"/>
      <c r="H6" s="32"/>
      <c r="I6" s="33"/>
      <c r="J6" s="33"/>
      <c r="K6" s="33"/>
      <c r="L6" s="41"/>
      <c r="M6" s="42"/>
      <c r="N6" s="42"/>
      <c r="O6" s="42"/>
    </row>
    <row r="7" spans="1:15" ht="22.5" customHeight="1" x14ac:dyDescent="0.2">
      <c r="A7" s="58" t="s">
        <v>506</v>
      </c>
      <c r="B7" s="58"/>
      <c r="C7" s="58"/>
      <c r="D7" s="59" t="s">
        <v>515</v>
      </c>
      <c r="E7" s="59"/>
      <c r="F7" s="59"/>
      <c r="G7" s="60"/>
      <c r="H7" s="32"/>
      <c r="I7" s="33"/>
      <c r="J7" s="33"/>
      <c r="K7" s="33"/>
      <c r="L7" s="41"/>
      <c r="M7" s="42"/>
      <c r="N7" s="42"/>
      <c r="O7" s="42"/>
    </row>
    <row r="8" spans="1:15" ht="22.5" customHeight="1" x14ac:dyDescent="0.2">
      <c r="A8" s="58" t="s">
        <v>507</v>
      </c>
      <c r="B8" s="58"/>
      <c r="C8" s="58"/>
      <c r="D8" s="59" t="s">
        <v>516</v>
      </c>
      <c r="E8" s="59"/>
      <c r="F8" s="59"/>
      <c r="G8" s="60"/>
      <c r="H8" s="32"/>
      <c r="I8" s="33"/>
      <c r="J8" s="33"/>
      <c r="K8" s="33"/>
      <c r="L8" s="41"/>
      <c r="M8" s="42"/>
      <c r="N8" s="42"/>
      <c r="O8" s="42"/>
    </row>
    <row r="9" spans="1:15" ht="22.5" customHeight="1" x14ac:dyDescent="0.2">
      <c r="A9" s="58" t="s">
        <v>508</v>
      </c>
      <c r="B9" s="58"/>
      <c r="C9" s="58"/>
      <c r="D9" s="59" t="s">
        <v>517</v>
      </c>
      <c r="E9" s="59"/>
      <c r="F9" s="59"/>
      <c r="G9" s="60"/>
      <c r="H9" s="32"/>
      <c r="I9" s="33"/>
      <c r="J9" s="33"/>
      <c r="K9" s="33"/>
      <c r="L9" s="41"/>
      <c r="M9" s="42"/>
      <c r="N9" s="42"/>
      <c r="O9" s="42"/>
    </row>
    <row r="10" spans="1:15" ht="22.5" customHeight="1" x14ac:dyDescent="0.2">
      <c r="A10" s="58" t="s">
        <v>509</v>
      </c>
      <c r="B10" s="58"/>
      <c r="C10" s="58"/>
      <c r="D10" s="59" t="s">
        <v>518</v>
      </c>
      <c r="E10" s="59"/>
      <c r="F10" s="59"/>
      <c r="G10" s="60"/>
      <c r="H10" s="32"/>
      <c r="I10" s="33"/>
      <c r="J10" s="33"/>
      <c r="K10" s="33"/>
      <c r="L10" s="41"/>
      <c r="M10" s="42"/>
      <c r="N10" s="42"/>
      <c r="O10" s="42"/>
    </row>
    <row r="11" spans="1:15" ht="22.5" customHeight="1" x14ac:dyDescent="0.2">
      <c r="A11" s="58" t="s">
        <v>510</v>
      </c>
      <c r="B11" s="58"/>
      <c r="C11" s="58"/>
      <c r="D11" s="59" t="s">
        <v>519</v>
      </c>
      <c r="E11" s="59"/>
      <c r="F11" s="59"/>
      <c r="G11" s="60"/>
      <c r="H11" s="32"/>
      <c r="I11" s="33"/>
      <c r="J11" s="33"/>
      <c r="K11" s="33"/>
      <c r="L11" s="41"/>
      <c r="M11" s="42"/>
      <c r="N11" s="42"/>
      <c r="O11" s="42"/>
    </row>
    <row r="12" spans="1:15" ht="22.5" customHeight="1" x14ac:dyDescent="0.2">
      <c r="A12" s="58" t="s">
        <v>511</v>
      </c>
      <c r="B12" s="58"/>
      <c r="C12" s="58"/>
      <c r="D12" s="59" t="s">
        <v>520</v>
      </c>
      <c r="E12" s="59"/>
      <c r="F12" s="59"/>
      <c r="G12" s="60"/>
      <c r="H12" s="32"/>
      <c r="I12" s="33"/>
      <c r="J12" s="33"/>
      <c r="K12" s="33"/>
      <c r="L12" s="41"/>
      <c r="M12" s="42"/>
      <c r="N12" s="42"/>
      <c r="O12" s="42"/>
    </row>
    <row r="13" spans="1:15" ht="22.5" customHeight="1" x14ac:dyDescent="0.2">
      <c r="A13" s="58" t="s">
        <v>512</v>
      </c>
      <c r="B13" s="58"/>
      <c r="C13" s="58"/>
      <c r="D13" s="59" t="s">
        <v>521</v>
      </c>
      <c r="E13" s="59"/>
      <c r="F13" s="59"/>
      <c r="G13" s="60"/>
      <c r="H13" s="32"/>
      <c r="I13" s="33"/>
      <c r="J13" s="33"/>
      <c r="K13" s="33"/>
      <c r="L13" s="41"/>
      <c r="M13" s="42"/>
      <c r="N13" s="42"/>
      <c r="O13" s="42"/>
    </row>
    <row r="14" spans="1:15" ht="22.5" customHeight="1" x14ac:dyDescent="0.2">
      <c r="A14" s="58" t="s">
        <v>513</v>
      </c>
      <c r="B14" s="58"/>
      <c r="C14" s="58"/>
      <c r="D14" s="59" t="s">
        <v>522</v>
      </c>
      <c r="E14" s="59"/>
      <c r="F14" s="59"/>
      <c r="G14" s="60"/>
      <c r="H14" s="32"/>
      <c r="I14" s="33"/>
      <c r="J14" s="33"/>
      <c r="K14" s="33"/>
      <c r="L14" s="41"/>
      <c r="M14" s="42"/>
      <c r="N14" s="42"/>
      <c r="O14" s="42"/>
    </row>
    <row r="15" spans="1:15" ht="22.5" customHeight="1" x14ac:dyDescent="0.2">
      <c r="A15" s="58" t="s">
        <v>514</v>
      </c>
      <c r="B15" s="58"/>
      <c r="C15" s="58"/>
      <c r="D15" s="59" t="s">
        <v>523</v>
      </c>
      <c r="E15" s="59"/>
      <c r="F15" s="59"/>
      <c r="G15" s="60"/>
      <c r="H15" s="32"/>
      <c r="I15" s="33"/>
      <c r="J15" s="33"/>
      <c r="K15" s="33"/>
      <c r="L15" s="41"/>
      <c r="M15" s="42"/>
      <c r="N15" s="42"/>
      <c r="O15" s="42"/>
    </row>
    <row r="17" spans="1:17" ht="27.75" customHeight="1" x14ac:dyDescent="0.2">
      <c r="A17" s="261" t="str">
        <f>Overview!B4&amp; " - Effective from "&amp;Overview!D4&amp;" - "&amp;Overview!E4&amp;" new designated EHV line loss factors"</f>
        <v>Northern Powergrid (Yorkshire) plc - Effective from 1 April 2017 - Final new designated EHV line loss factors</v>
      </c>
      <c r="B17" s="262"/>
      <c r="C17" s="262"/>
      <c r="D17" s="262"/>
      <c r="E17" s="262"/>
      <c r="F17" s="262"/>
      <c r="G17" s="262"/>
      <c r="H17" s="262"/>
      <c r="I17" s="262"/>
      <c r="J17" s="262"/>
      <c r="K17" s="262"/>
      <c r="L17" s="262"/>
      <c r="M17" s="262"/>
      <c r="N17" s="262"/>
      <c r="O17" s="262"/>
      <c r="P17" s="262"/>
      <c r="Q17" s="263"/>
    </row>
    <row r="18" spans="1:17" ht="62.25" customHeight="1" x14ac:dyDescent="0.2">
      <c r="A18" s="30" t="s">
        <v>526</v>
      </c>
      <c r="B18" s="30" t="s">
        <v>491</v>
      </c>
      <c r="C18" s="30" t="s">
        <v>492</v>
      </c>
      <c r="D18" s="30" t="s">
        <v>527</v>
      </c>
      <c r="E18" s="30" t="s">
        <v>491</v>
      </c>
      <c r="F18" s="30" t="s">
        <v>493</v>
      </c>
      <c r="G18" s="85" t="s">
        <v>202</v>
      </c>
      <c r="H18" s="36" t="s">
        <v>665</v>
      </c>
      <c r="I18" s="36" t="s">
        <v>664</v>
      </c>
      <c r="J18" s="36" t="s">
        <v>666</v>
      </c>
      <c r="K18" s="36" t="s">
        <v>667</v>
      </c>
      <c r="L18" s="36" t="s">
        <v>668</v>
      </c>
      <c r="M18" s="38" t="s">
        <v>669</v>
      </c>
      <c r="N18" s="38" t="s">
        <v>670</v>
      </c>
      <c r="O18" s="38" t="s">
        <v>671</v>
      </c>
      <c r="P18" s="38" t="s">
        <v>672</v>
      </c>
      <c r="Q18" s="38" t="s">
        <v>673</v>
      </c>
    </row>
    <row r="19" spans="1:17" ht="22.5" customHeight="1" x14ac:dyDescent="0.2">
      <c r="A19" s="58" t="s">
        <v>181</v>
      </c>
      <c r="B19" s="58"/>
      <c r="C19" s="58"/>
      <c r="D19" s="59" t="s">
        <v>192</v>
      </c>
      <c r="E19" s="39"/>
      <c r="F19" s="39"/>
      <c r="G19" s="40"/>
      <c r="H19" s="43"/>
      <c r="I19" s="43"/>
      <c r="J19" s="34"/>
      <c r="K19" s="35"/>
      <c r="L19" s="35"/>
      <c r="M19" s="37"/>
      <c r="N19" s="37"/>
      <c r="O19" s="37"/>
      <c r="P19" s="37"/>
      <c r="Q19" s="37"/>
    </row>
    <row r="20" spans="1:17" ht="22.5" customHeight="1" x14ac:dyDescent="0.2">
      <c r="A20" s="58" t="s">
        <v>182</v>
      </c>
      <c r="B20" s="58"/>
      <c r="C20" s="58"/>
      <c r="D20" s="59" t="s">
        <v>193</v>
      </c>
      <c r="E20" s="39"/>
      <c r="F20" s="39"/>
      <c r="G20" s="40"/>
      <c r="H20" s="43"/>
      <c r="I20" s="43"/>
      <c r="J20" s="34"/>
      <c r="K20" s="35"/>
      <c r="L20" s="35"/>
      <c r="M20" s="37"/>
      <c r="N20" s="37"/>
      <c r="O20" s="37"/>
      <c r="P20" s="37"/>
      <c r="Q20" s="37"/>
    </row>
    <row r="21" spans="1:17" ht="22.5" customHeight="1" x14ac:dyDescent="0.2">
      <c r="A21" s="58" t="s">
        <v>183</v>
      </c>
      <c r="B21" s="58"/>
      <c r="C21" s="58"/>
      <c r="D21" s="59" t="s">
        <v>194</v>
      </c>
      <c r="E21" s="39"/>
      <c r="F21" s="39"/>
      <c r="G21" s="40"/>
      <c r="H21" s="43"/>
      <c r="I21" s="43"/>
      <c r="J21" s="34"/>
      <c r="K21" s="35"/>
      <c r="L21" s="35"/>
      <c r="M21" s="37"/>
      <c r="N21" s="37"/>
      <c r="O21" s="37"/>
      <c r="P21" s="37"/>
      <c r="Q21" s="37"/>
    </row>
    <row r="22" spans="1:17" ht="22.5" customHeight="1" x14ac:dyDescent="0.2">
      <c r="A22" s="58" t="s">
        <v>184</v>
      </c>
      <c r="B22" s="58"/>
      <c r="C22" s="58"/>
      <c r="D22" s="59" t="s">
        <v>195</v>
      </c>
      <c r="E22" s="39"/>
      <c r="F22" s="39"/>
      <c r="G22" s="40"/>
      <c r="H22" s="43"/>
      <c r="I22" s="43"/>
      <c r="J22" s="34"/>
      <c r="K22" s="35"/>
      <c r="L22" s="35"/>
      <c r="M22" s="37"/>
      <c r="N22" s="37"/>
      <c r="O22" s="37"/>
      <c r="P22" s="37"/>
      <c r="Q22" s="37"/>
    </row>
    <row r="23" spans="1:17" ht="22.5" customHeight="1" x14ac:dyDescent="0.2">
      <c r="A23" s="58" t="s">
        <v>185</v>
      </c>
      <c r="B23" s="58"/>
      <c r="C23" s="58"/>
      <c r="D23" s="59" t="s">
        <v>196</v>
      </c>
      <c r="E23" s="39"/>
      <c r="F23" s="39"/>
      <c r="G23" s="40"/>
      <c r="H23" s="43"/>
      <c r="I23" s="43"/>
      <c r="J23" s="34"/>
      <c r="K23" s="35"/>
      <c r="L23" s="35"/>
      <c r="M23" s="37"/>
      <c r="N23" s="37"/>
      <c r="O23" s="37"/>
      <c r="P23" s="37"/>
      <c r="Q23" s="37"/>
    </row>
    <row r="24" spans="1:17" ht="22.5" customHeight="1" x14ac:dyDescent="0.2">
      <c r="A24" s="58" t="s">
        <v>186</v>
      </c>
      <c r="B24" s="58"/>
      <c r="C24" s="58"/>
      <c r="D24" s="59" t="s">
        <v>197</v>
      </c>
      <c r="E24" s="39"/>
      <c r="F24" s="39"/>
      <c r="G24" s="40"/>
      <c r="H24" s="43"/>
      <c r="I24" s="43"/>
      <c r="J24" s="34"/>
      <c r="K24" s="35"/>
      <c r="L24" s="35"/>
      <c r="M24" s="37"/>
      <c r="N24" s="37"/>
      <c r="O24" s="37"/>
      <c r="P24" s="37"/>
      <c r="Q24" s="37"/>
    </row>
    <row r="25" spans="1:17" ht="22.5" customHeight="1" x14ac:dyDescent="0.2">
      <c r="A25" s="58" t="s">
        <v>187</v>
      </c>
      <c r="B25" s="58"/>
      <c r="C25" s="58"/>
      <c r="D25" s="59" t="s">
        <v>198</v>
      </c>
      <c r="E25" s="39"/>
      <c r="F25" s="39"/>
      <c r="G25" s="40"/>
      <c r="H25" s="43"/>
      <c r="I25" s="43"/>
      <c r="J25" s="34"/>
      <c r="K25" s="35"/>
      <c r="L25" s="35"/>
      <c r="M25" s="37"/>
      <c r="N25" s="37"/>
      <c r="O25" s="37"/>
      <c r="P25" s="37"/>
      <c r="Q25" s="37"/>
    </row>
    <row r="26" spans="1:17" ht="22.5" customHeight="1" x14ac:dyDescent="0.2">
      <c r="A26" s="58" t="s">
        <v>188</v>
      </c>
      <c r="B26" s="58"/>
      <c r="C26" s="58"/>
      <c r="D26" s="59" t="s">
        <v>199</v>
      </c>
      <c r="E26" s="39"/>
      <c r="F26" s="39"/>
      <c r="G26" s="40"/>
      <c r="H26" s="43"/>
      <c r="I26" s="43"/>
      <c r="J26" s="34"/>
      <c r="K26" s="35"/>
      <c r="L26" s="35"/>
      <c r="M26" s="37"/>
      <c r="N26" s="37"/>
      <c r="O26" s="37"/>
      <c r="P26" s="37"/>
      <c r="Q26" s="37"/>
    </row>
    <row r="27" spans="1:17" ht="22.5" customHeight="1" x14ac:dyDescent="0.2">
      <c r="A27" s="58" t="s">
        <v>189</v>
      </c>
      <c r="B27" s="58"/>
      <c r="C27" s="58"/>
      <c r="D27" s="59" t="s">
        <v>200</v>
      </c>
      <c r="E27" s="39"/>
      <c r="F27" s="39"/>
      <c r="G27" s="40"/>
      <c r="H27" s="43"/>
      <c r="I27" s="43"/>
      <c r="J27" s="34"/>
      <c r="K27" s="35"/>
      <c r="L27" s="35"/>
      <c r="M27" s="37"/>
      <c r="N27" s="37"/>
      <c r="O27" s="37"/>
      <c r="P27" s="37"/>
      <c r="Q27" s="37"/>
    </row>
    <row r="28" spans="1:17" ht="22.5" customHeight="1" x14ac:dyDescent="0.2">
      <c r="A28" s="58" t="s">
        <v>190</v>
      </c>
      <c r="B28" s="58"/>
      <c r="C28" s="58"/>
      <c r="D28" s="59" t="s">
        <v>201</v>
      </c>
      <c r="E28" s="39"/>
      <c r="F28" s="39"/>
      <c r="G28" s="40"/>
      <c r="H28" s="43"/>
      <c r="I28" s="43"/>
      <c r="J28" s="34"/>
      <c r="K28" s="35"/>
      <c r="L28" s="35"/>
      <c r="M28" s="37"/>
      <c r="N28" s="37"/>
      <c r="O28" s="37"/>
      <c r="P28" s="37"/>
      <c r="Q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display="Back to Overview"/>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
&amp;"Arial,Bold"Annex 6&amp;"Arial,Regular" - New Designated EHV Properties. Addendum to Schedule of Charges for use of the Distribution System by Designated EHV Properties (including LDNOs with Designated EHV Properties/end-users)</oddHeader>
    <oddFooter xml:space="preserve">&amp;L&amp;"Trebuchet MS,Regular"&amp;8NORTHERN POWERGRID (YORKSHIRE) PLC&amp;C&amp;"Arial,Regular"&amp;8Page &amp;P+36 of 54&amp;R&amp;"Arial,Regular"&amp;8DECEMBER 2015 - FINAL V2.0 </oddFooter>
    <firstHeader>&amp;L&amp;"Arial,Bold"
Annex 6&amp;"Arial,Regular" - New Designated EHV Properties. Addendum to Schedule of Charges for use of the Distribution System by Designated EHV Properties (including LDNOs with Designated EHV Properties/end-users)</firstHeader>
    <firstFooter xml:space="preserve">&amp;L&amp;"Trebuchet MS,Regular"&amp;8NORTHERN POWERGRID (YORKSHIRE) PLC&amp;C&amp;"Arial,Regular"&amp;8Page &amp;P+36 of 54&amp;R&amp;"Arial,Regular"&amp;8DECEMBER 2015 - FINAL V2.0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09"/>
  <sheetViews>
    <sheetView zoomScaleNormal="100"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88</v>
      </c>
      <c r="B1" s="3"/>
      <c r="C1" s="2"/>
      <c r="E1" s="10"/>
      <c r="F1" s="4"/>
      <c r="G1" s="4"/>
    </row>
    <row r="2" spans="1:7" s="11" customFormat="1" ht="22.5" customHeight="1" x14ac:dyDescent="0.2">
      <c r="A2" s="261" t="str">
        <f>Overview!B4&amp; " - Effective from "&amp;Overview!D4&amp;" - "&amp;Overview!E4&amp;" Nodal/Zonal charges"</f>
        <v>Northern Powergrid (Yorkshire) plc - Effective from 1 April 2017 - Final Nodal/Zonal charges</v>
      </c>
      <c r="B2" s="262"/>
      <c r="C2" s="262"/>
      <c r="D2" s="263"/>
    </row>
    <row r="3" spans="1:7" ht="60.75" customHeight="1" x14ac:dyDescent="0.2">
      <c r="A3" s="21" t="s">
        <v>525</v>
      </c>
      <c r="B3" s="21" t="s">
        <v>50</v>
      </c>
      <c r="C3" s="21" t="s">
        <v>478</v>
      </c>
      <c r="D3" s="21" t="s">
        <v>479</v>
      </c>
    </row>
    <row r="4" spans="1:7" ht="21.75" customHeight="1" x14ac:dyDescent="0.2">
      <c r="A4" s="7" t="s">
        <v>1150</v>
      </c>
      <c r="B4" s="8" t="s">
        <v>1151</v>
      </c>
      <c r="C4" s="200">
        <v>0.27227678953700002</v>
      </c>
      <c r="D4" s="200">
        <v>7.5742068015999999E-3</v>
      </c>
    </row>
    <row r="5" spans="1:7" ht="21.75" customHeight="1" x14ac:dyDescent="0.2">
      <c r="A5" s="7" t="s">
        <v>1152</v>
      </c>
      <c r="B5" s="8" t="s">
        <v>1151</v>
      </c>
      <c r="C5" s="200">
        <v>0.94703025344500003</v>
      </c>
      <c r="D5" s="200">
        <v>0.51371418173100003</v>
      </c>
    </row>
    <row r="6" spans="1:7" ht="21.75" customHeight="1" x14ac:dyDescent="0.2">
      <c r="A6" s="7" t="s">
        <v>1153</v>
      </c>
      <c r="B6" s="8" t="s">
        <v>1151</v>
      </c>
      <c r="C6" s="200">
        <v>0.29876371516400002</v>
      </c>
      <c r="D6" s="200">
        <v>1.7270091977399999</v>
      </c>
    </row>
    <row r="7" spans="1:7" ht="21.75" customHeight="1" x14ac:dyDescent="0.2">
      <c r="A7" s="7" t="s">
        <v>1154</v>
      </c>
      <c r="B7" s="8" t="s">
        <v>1151</v>
      </c>
      <c r="C7" s="200">
        <v>0.40552287914099999</v>
      </c>
      <c r="D7" s="200">
        <v>2.0213000107700001</v>
      </c>
    </row>
    <row r="8" spans="1:7" ht="21.75" customHeight="1" x14ac:dyDescent="0.2">
      <c r="A8" s="7" t="s">
        <v>1155</v>
      </c>
      <c r="B8" s="8" t="s">
        <v>1151</v>
      </c>
      <c r="C8" s="200">
        <v>2.1896165567799999</v>
      </c>
      <c r="D8" s="200">
        <v>11.8932547637</v>
      </c>
    </row>
    <row r="9" spans="1:7" ht="21.75" customHeight="1" x14ac:dyDescent="0.2">
      <c r="A9" s="7" t="s">
        <v>1156</v>
      </c>
      <c r="B9" s="8" t="s">
        <v>1151</v>
      </c>
      <c r="C9" s="200">
        <v>0.76078487752199997</v>
      </c>
      <c r="D9" s="200">
        <v>0.801523222619</v>
      </c>
    </row>
    <row r="10" spans="1:7" ht="21.75" customHeight="1" x14ac:dyDescent="0.2">
      <c r="A10" s="7" t="s">
        <v>1157</v>
      </c>
      <c r="B10" s="8" t="s">
        <v>1151</v>
      </c>
      <c r="C10" s="200">
        <v>0.70047158483999994</v>
      </c>
      <c r="D10" s="200">
        <v>4.4964969641400003</v>
      </c>
    </row>
    <row r="11" spans="1:7" ht="21.75" customHeight="1" x14ac:dyDescent="0.2">
      <c r="A11" s="7" t="s">
        <v>1158</v>
      </c>
      <c r="B11" s="8" t="s">
        <v>1151</v>
      </c>
      <c r="C11" s="200">
        <v>0</v>
      </c>
      <c r="D11" s="200">
        <v>0.26610182559100004</v>
      </c>
    </row>
    <row r="12" spans="1:7" ht="21.75" customHeight="1" x14ac:dyDescent="0.2">
      <c r="A12" s="7" t="s">
        <v>1159</v>
      </c>
      <c r="B12" s="8" t="s">
        <v>1151</v>
      </c>
      <c r="C12" s="200">
        <v>2.6421016943800001E-3</v>
      </c>
      <c r="D12" s="200">
        <v>3.1520104576499999</v>
      </c>
    </row>
    <row r="13" spans="1:7" ht="21.75" customHeight="1" x14ac:dyDescent="0.2">
      <c r="A13" s="7" t="s">
        <v>1160</v>
      </c>
      <c r="B13" s="8" t="s">
        <v>1151</v>
      </c>
      <c r="C13" s="200">
        <v>2.6910284435E-3</v>
      </c>
      <c r="D13" s="200">
        <v>4.7896482439100003</v>
      </c>
    </row>
    <row r="14" spans="1:7" ht="21.75" customHeight="1" x14ac:dyDescent="0.2">
      <c r="A14" s="7" t="s">
        <v>1161</v>
      </c>
      <c r="B14" s="8" t="s">
        <v>1151</v>
      </c>
      <c r="C14" s="200">
        <v>5.7045620131699996E-2</v>
      </c>
      <c r="D14" s="200">
        <v>2.8522614858400002</v>
      </c>
    </row>
    <row r="15" spans="1:7" ht="21.75" customHeight="1" x14ac:dyDescent="0.2">
      <c r="A15" s="7" t="s">
        <v>1162</v>
      </c>
      <c r="B15" s="8" t="s">
        <v>1151</v>
      </c>
      <c r="C15" s="200">
        <v>0.38986202225099997</v>
      </c>
      <c r="D15" s="200">
        <v>11.0916498167</v>
      </c>
    </row>
    <row r="16" spans="1:7" ht="21.75" customHeight="1" x14ac:dyDescent="0.2">
      <c r="A16" s="7" t="s">
        <v>1163</v>
      </c>
      <c r="B16" s="8" t="s">
        <v>1151</v>
      </c>
      <c r="C16" s="200">
        <v>2.44878724364</v>
      </c>
      <c r="D16" s="200">
        <v>4.52777984027</v>
      </c>
    </row>
    <row r="17" spans="1:4" ht="21.75" customHeight="1" x14ac:dyDescent="0.2">
      <c r="A17" s="7" t="s">
        <v>1164</v>
      </c>
      <c r="B17" s="8" t="s">
        <v>1151</v>
      </c>
      <c r="C17" s="200">
        <v>1.2857170134600001E-2</v>
      </c>
      <c r="D17" s="200">
        <v>0.69939052508099997</v>
      </c>
    </row>
    <row r="18" spans="1:4" ht="21.75" customHeight="1" x14ac:dyDescent="0.2">
      <c r="A18" s="7" t="s">
        <v>1165</v>
      </c>
      <c r="B18" s="8" t="s">
        <v>1151</v>
      </c>
      <c r="C18" s="200">
        <v>0.337369681541</v>
      </c>
      <c r="D18" s="200">
        <v>3.4870876224399998</v>
      </c>
    </row>
    <row r="19" spans="1:4" ht="21.75" customHeight="1" x14ac:dyDescent="0.2">
      <c r="A19" s="7" t="s">
        <v>1166</v>
      </c>
      <c r="B19" s="8" t="s">
        <v>1151</v>
      </c>
      <c r="C19" s="200">
        <v>0.41820715966300004</v>
      </c>
      <c r="D19" s="200">
        <v>0.58987446276599997</v>
      </c>
    </row>
    <row r="20" spans="1:4" ht="21.75" customHeight="1" x14ac:dyDescent="0.2">
      <c r="A20" s="7" t="s">
        <v>1167</v>
      </c>
      <c r="B20" s="8" t="s">
        <v>1151</v>
      </c>
      <c r="C20" s="200">
        <v>0.41414168980999999</v>
      </c>
      <c r="D20" s="200">
        <v>1.41137418153</v>
      </c>
    </row>
    <row r="21" spans="1:4" ht="21.75" customHeight="1" x14ac:dyDescent="0.2">
      <c r="A21" s="7" t="s">
        <v>1168</v>
      </c>
      <c r="B21" s="8" t="s">
        <v>1151</v>
      </c>
      <c r="C21" s="200">
        <v>1.1647008009399999</v>
      </c>
      <c r="D21" s="200">
        <v>2.2751175254599998</v>
      </c>
    </row>
    <row r="22" spans="1:4" ht="21.75" customHeight="1" x14ac:dyDescent="0.2">
      <c r="A22" s="7" t="s">
        <v>1169</v>
      </c>
      <c r="B22" s="8" t="s">
        <v>1151</v>
      </c>
      <c r="C22" s="200">
        <v>1.4164329232299999</v>
      </c>
      <c r="D22" s="200">
        <v>2.8747080674799999</v>
      </c>
    </row>
    <row r="23" spans="1:4" ht="21.75" customHeight="1" x14ac:dyDescent="0.2">
      <c r="A23" s="7" t="s">
        <v>1150</v>
      </c>
      <c r="B23" s="8" t="s">
        <v>1151</v>
      </c>
      <c r="C23" s="200">
        <v>0.30129527896000002</v>
      </c>
      <c r="D23" s="200">
        <v>0</v>
      </c>
    </row>
    <row r="24" spans="1:4" ht="21.75" customHeight="1" x14ac:dyDescent="0.2">
      <c r="A24" s="7" t="s">
        <v>1170</v>
      </c>
      <c r="B24" s="8" t="s">
        <v>1151</v>
      </c>
      <c r="C24" s="200">
        <v>0.24827339026699999</v>
      </c>
      <c r="D24" s="200">
        <v>3.5612174199900002</v>
      </c>
    </row>
    <row r="25" spans="1:4" ht="21.75" customHeight="1" x14ac:dyDescent="0.2">
      <c r="A25" s="7" t="s">
        <v>1171</v>
      </c>
      <c r="B25" s="8" t="s">
        <v>1151</v>
      </c>
      <c r="C25" s="200">
        <v>2.1999451445799997E-2</v>
      </c>
      <c r="D25" s="200">
        <v>1.23411301017</v>
      </c>
    </row>
    <row r="26" spans="1:4" ht="21.75" customHeight="1" x14ac:dyDescent="0.2">
      <c r="A26" s="7" t="s">
        <v>1172</v>
      </c>
      <c r="B26" s="8" t="s">
        <v>1151</v>
      </c>
      <c r="C26" s="200">
        <v>0.10630834011</v>
      </c>
      <c r="D26" s="200">
        <v>5.7723817641300004</v>
      </c>
    </row>
    <row r="27" spans="1:4" ht="27.75" customHeight="1" x14ac:dyDescent="0.2">
      <c r="A27" s="7" t="s">
        <v>1173</v>
      </c>
      <c r="B27" s="8" t="s">
        <v>1151</v>
      </c>
      <c r="C27" s="200">
        <v>0.10630879571600001</v>
      </c>
      <c r="D27" s="200">
        <v>5.7724002054900003</v>
      </c>
    </row>
    <row r="28" spans="1:4" ht="27.75" customHeight="1" x14ac:dyDescent="0.2">
      <c r="A28" s="7" t="s">
        <v>1174</v>
      </c>
      <c r="B28" s="8" t="s">
        <v>1151</v>
      </c>
      <c r="C28" s="200">
        <v>1.9665099819899998</v>
      </c>
      <c r="D28" s="200">
        <v>2.09962975478</v>
      </c>
    </row>
    <row r="29" spans="1:4" ht="27.75" customHeight="1" x14ac:dyDescent="0.2">
      <c r="A29" s="7" t="s">
        <v>1175</v>
      </c>
      <c r="B29" s="8" t="s">
        <v>1151</v>
      </c>
      <c r="C29" s="200">
        <v>1.00089696086</v>
      </c>
      <c r="D29" s="200">
        <v>6.0585193730300002</v>
      </c>
    </row>
    <row r="30" spans="1:4" ht="27.75" customHeight="1" x14ac:dyDescent="0.2">
      <c r="A30" s="7" t="s">
        <v>1176</v>
      </c>
      <c r="B30" s="8" t="s">
        <v>1151</v>
      </c>
      <c r="C30" s="200">
        <v>-4.9456464961999999E-2</v>
      </c>
      <c r="D30" s="200">
        <v>6.0703920502299997</v>
      </c>
    </row>
    <row r="31" spans="1:4" ht="27.75" customHeight="1" x14ac:dyDescent="0.2">
      <c r="A31" s="7" t="s">
        <v>1177</v>
      </c>
      <c r="B31" s="8" t="s">
        <v>1151</v>
      </c>
      <c r="C31" s="200">
        <v>1.0584830568400001</v>
      </c>
      <c r="D31" s="200">
        <v>0.60501825628700001</v>
      </c>
    </row>
    <row r="32" spans="1:4" ht="27.75" customHeight="1" x14ac:dyDescent="0.2">
      <c r="A32" s="7" t="s">
        <v>1178</v>
      </c>
      <c r="B32" s="8" t="s">
        <v>1151</v>
      </c>
      <c r="C32" s="200">
        <v>-2.8699757440800002E-3</v>
      </c>
      <c r="D32" s="200">
        <v>4.5514060821499998</v>
      </c>
    </row>
    <row r="33" spans="1:4" ht="27.75" customHeight="1" x14ac:dyDescent="0.2">
      <c r="A33" s="7" t="s">
        <v>1179</v>
      </c>
      <c r="B33" s="8" t="s">
        <v>1151</v>
      </c>
      <c r="C33" s="200">
        <v>0.83719754567999993</v>
      </c>
      <c r="D33" s="200">
        <v>6.54777958704</v>
      </c>
    </row>
    <row r="34" spans="1:4" ht="27.75" customHeight="1" x14ac:dyDescent="0.2">
      <c r="A34" s="7" t="s">
        <v>1180</v>
      </c>
      <c r="B34" s="8" t="s">
        <v>1151</v>
      </c>
      <c r="C34" s="200">
        <v>0.63356989839100009</v>
      </c>
      <c r="D34" s="200">
        <v>0.34016367455900004</v>
      </c>
    </row>
    <row r="35" spans="1:4" ht="27.75" customHeight="1" x14ac:dyDescent="0.2">
      <c r="A35" s="7" t="s">
        <v>1181</v>
      </c>
      <c r="B35" s="8" t="s">
        <v>1151</v>
      </c>
      <c r="C35" s="200">
        <v>0.18120690296</v>
      </c>
      <c r="D35" s="200">
        <v>2.1115719370599999</v>
      </c>
    </row>
    <row r="36" spans="1:4" ht="27.75" customHeight="1" x14ac:dyDescent="0.2">
      <c r="A36" s="7" t="s">
        <v>1182</v>
      </c>
      <c r="B36" s="8" t="s">
        <v>1151</v>
      </c>
      <c r="C36" s="200">
        <v>1.1426174901899999</v>
      </c>
      <c r="D36" s="200">
        <v>2.4828562772800002</v>
      </c>
    </row>
    <row r="37" spans="1:4" ht="27.75" customHeight="1" x14ac:dyDescent="0.2">
      <c r="A37" s="7" t="s">
        <v>1183</v>
      </c>
      <c r="B37" s="8" t="s">
        <v>1151</v>
      </c>
      <c r="C37" s="200">
        <v>1.30696809217</v>
      </c>
      <c r="D37" s="200">
        <v>2.80354242157</v>
      </c>
    </row>
    <row r="38" spans="1:4" ht="27.75" customHeight="1" x14ac:dyDescent="0.2">
      <c r="A38" s="7" t="s">
        <v>1184</v>
      </c>
      <c r="B38" s="8" t="s">
        <v>1151</v>
      </c>
      <c r="C38" s="200">
        <v>0.220025785334</v>
      </c>
      <c r="D38" s="200">
        <v>1.4473592210999999</v>
      </c>
    </row>
    <row r="39" spans="1:4" ht="27.75" customHeight="1" x14ac:dyDescent="0.2">
      <c r="A39" s="7" t="s">
        <v>1185</v>
      </c>
      <c r="B39" s="8" t="s">
        <v>1151</v>
      </c>
      <c r="C39" s="200">
        <v>0.68017903737800001</v>
      </c>
      <c r="D39" s="200">
        <v>4.8280042280600002</v>
      </c>
    </row>
    <row r="40" spans="1:4" ht="27.75" customHeight="1" x14ac:dyDescent="0.2">
      <c r="A40" s="7" t="s">
        <v>1152</v>
      </c>
      <c r="B40" s="8" t="s">
        <v>1151</v>
      </c>
      <c r="C40" s="200">
        <v>0.97874095890299995</v>
      </c>
      <c r="D40" s="200">
        <v>0.53087880574000001</v>
      </c>
    </row>
    <row r="41" spans="1:4" ht="27.75" customHeight="1" x14ac:dyDescent="0.2">
      <c r="A41" s="7" t="s">
        <v>1186</v>
      </c>
      <c r="B41" s="8" t="s">
        <v>1151</v>
      </c>
      <c r="C41" s="200">
        <v>7.9391536411700006E-2</v>
      </c>
      <c r="D41" s="200">
        <v>5.5149626218900005</v>
      </c>
    </row>
    <row r="42" spans="1:4" ht="27.75" customHeight="1" x14ac:dyDescent="0.2">
      <c r="A42" s="7" t="s">
        <v>1187</v>
      </c>
      <c r="B42" s="8" t="s">
        <v>1151</v>
      </c>
      <c r="C42" s="200">
        <v>0.54310529933099994</v>
      </c>
      <c r="D42" s="200">
        <v>1.9060540341500001</v>
      </c>
    </row>
    <row r="43" spans="1:4" ht="27.75" customHeight="1" x14ac:dyDescent="0.2">
      <c r="A43" s="7" t="s">
        <v>1188</v>
      </c>
      <c r="B43" s="8" t="s">
        <v>1151</v>
      </c>
      <c r="C43" s="200">
        <v>0.34574047301700001</v>
      </c>
      <c r="D43" s="200">
        <v>0.89137786462599999</v>
      </c>
    </row>
    <row r="44" spans="1:4" ht="27.75" customHeight="1" x14ac:dyDescent="0.2">
      <c r="A44" s="7" t="s">
        <v>1189</v>
      </c>
      <c r="B44" s="8" t="s">
        <v>1151</v>
      </c>
      <c r="C44" s="200">
        <v>6.2770724931700009E-2</v>
      </c>
      <c r="D44" s="200">
        <v>0.37774316659599999</v>
      </c>
    </row>
    <row r="45" spans="1:4" ht="27.75" customHeight="1" x14ac:dyDescent="0.2">
      <c r="A45" s="7" t="s">
        <v>1190</v>
      </c>
      <c r="B45" s="8" t="s">
        <v>1151</v>
      </c>
      <c r="C45" s="200">
        <v>3.3224602124500002</v>
      </c>
      <c r="D45" s="200">
        <v>12.885158774699999</v>
      </c>
    </row>
    <row r="46" spans="1:4" ht="27.75" customHeight="1" x14ac:dyDescent="0.2">
      <c r="A46" s="7" t="s">
        <v>1191</v>
      </c>
      <c r="B46" s="8" t="s">
        <v>1151</v>
      </c>
      <c r="C46" s="200">
        <v>0.37184891789699998</v>
      </c>
      <c r="D46" s="200">
        <v>4.26343494202</v>
      </c>
    </row>
    <row r="47" spans="1:4" ht="27.75" customHeight="1" x14ac:dyDescent="0.2">
      <c r="A47" s="7" t="s">
        <v>1192</v>
      </c>
      <c r="B47" s="8" t="s">
        <v>1151</v>
      </c>
      <c r="C47" s="200">
        <v>0.21001113219</v>
      </c>
      <c r="D47" s="200">
        <v>10.013111437100001</v>
      </c>
    </row>
    <row r="48" spans="1:4" ht="27.75" customHeight="1" x14ac:dyDescent="0.2">
      <c r="A48" s="7" t="s">
        <v>1193</v>
      </c>
      <c r="B48" s="8" t="s">
        <v>1151</v>
      </c>
      <c r="C48" s="200">
        <v>0.29161269451800004</v>
      </c>
      <c r="D48" s="200">
        <v>6.25860027402</v>
      </c>
    </row>
    <row r="49" spans="1:4" ht="27.75" customHeight="1" x14ac:dyDescent="0.2">
      <c r="A49" s="7" t="s">
        <v>1194</v>
      </c>
      <c r="B49" s="8" t="s">
        <v>1151</v>
      </c>
      <c r="C49" s="200">
        <v>1.59967727876</v>
      </c>
      <c r="D49" s="200">
        <v>3.8365744907399999</v>
      </c>
    </row>
    <row r="50" spans="1:4" ht="27.75" customHeight="1" x14ac:dyDescent="0.2">
      <c r="A50" s="7" t="s">
        <v>1195</v>
      </c>
      <c r="B50" s="8" t="s">
        <v>1151</v>
      </c>
      <c r="C50" s="200">
        <v>0.74201520775499996</v>
      </c>
      <c r="D50" s="200">
        <v>0.53251734316600008</v>
      </c>
    </row>
    <row r="51" spans="1:4" ht="27.75" customHeight="1" x14ac:dyDescent="0.2">
      <c r="A51" s="7" t="s">
        <v>1196</v>
      </c>
      <c r="B51" s="8" t="s">
        <v>1197</v>
      </c>
      <c r="C51" s="200">
        <v>2.0736987779900002</v>
      </c>
      <c r="D51" s="200">
        <v>1.70142884385</v>
      </c>
    </row>
    <row r="52" spans="1:4" ht="27.75" customHeight="1" x14ac:dyDescent="0.2">
      <c r="A52" s="7" t="s">
        <v>1198</v>
      </c>
      <c r="B52" s="8" t="s">
        <v>1197</v>
      </c>
      <c r="C52" s="200">
        <v>2.2583429268400002</v>
      </c>
      <c r="D52" s="200">
        <v>1.40631624605E-2</v>
      </c>
    </row>
    <row r="53" spans="1:4" ht="27.75" customHeight="1" x14ac:dyDescent="0.2">
      <c r="A53" s="7" t="s">
        <v>1199</v>
      </c>
      <c r="B53" s="8" t="s">
        <v>1197</v>
      </c>
      <c r="C53" s="200">
        <v>4.2315802084000001E-2</v>
      </c>
      <c r="D53" s="200">
        <v>0.34846461360500003</v>
      </c>
    </row>
    <row r="54" spans="1:4" ht="27.75" customHeight="1" x14ac:dyDescent="0.2">
      <c r="A54" s="7" t="s">
        <v>1200</v>
      </c>
      <c r="B54" s="8" t="s">
        <v>1197</v>
      </c>
      <c r="C54" s="200">
        <v>0.213796505177</v>
      </c>
      <c r="D54" s="200">
        <v>0.22872486051900001</v>
      </c>
    </row>
    <row r="55" spans="1:4" ht="27.75" customHeight="1" x14ac:dyDescent="0.2">
      <c r="A55" s="7" t="s">
        <v>1201</v>
      </c>
      <c r="B55" s="8" t="s">
        <v>1197</v>
      </c>
      <c r="C55" s="200">
        <v>1.26936042026</v>
      </c>
      <c r="D55" s="200">
        <v>1.64960604685</v>
      </c>
    </row>
    <row r="56" spans="1:4" ht="27.75" customHeight="1" x14ac:dyDescent="0.2">
      <c r="A56" s="7" t="s">
        <v>1202</v>
      </c>
      <c r="B56" s="8" t="s">
        <v>1197</v>
      </c>
      <c r="C56" s="200">
        <v>2.2178789401899999</v>
      </c>
      <c r="D56" s="200">
        <v>0.40342648306500001</v>
      </c>
    </row>
    <row r="57" spans="1:4" ht="27.75" customHeight="1" x14ac:dyDescent="0.2">
      <c r="A57" s="7" t="s">
        <v>1203</v>
      </c>
      <c r="B57" s="8" t="s">
        <v>1197</v>
      </c>
      <c r="C57" s="200">
        <v>2.1270749179299999</v>
      </c>
      <c r="D57" s="200">
        <v>0.42948783180799999</v>
      </c>
    </row>
    <row r="58" spans="1:4" ht="27.75" customHeight="1" x14ac:dyDescent="0.2">
      <c r="A58" s="7" t="s">
        <v>963</v>
      </c>
      <c r="B58" s="8" t="s">
        <v>963</v>
      </c>
      <c r="C58" s="200" t="s">
        <v>963</v>
      </c>
      <c r="D58" s="200" t="s">
        <v>963</v>
      </c>
    </row>
    <row r="59" spans="1:4" ht="27.75" customHeight="1" x14ac:dyDescent="0.2">
      <c r="A59" s="7" t="s">
        <v>1204</v>
      </c>
      <c r="B59" s="8" t="s">
        <v>1197</v>
      </c>
      <c r="C59" s="200">
        <v>1.46596686556</v>
      </c>
      <c r="D59" s="200">
        <v>1.32116488057</v>
      </c>
    </row>
    <row r="60" spans="1:4" ht="27.75" customHeight="1" x14ac:dyDescent="0.2">
      <c r="A60" s="7" t="s">
        <v>1196</v>
      </c>
      <c r="B60" s="8" t="s">
        <v>1197</v>
      </c>
      <c r="C60" s="200">
        <v>2.0120850858799999</v>
      </c>
      <c r="D60" s="200">
        <v>1.7424217714399999</v>
      </c>
    </row>
    <row r="61" spans="1:4" ht="27.75" customHeight="1" x14ac:dyDescent="0.2">
      <c r="A61" s="7" t="s">
        <v>1205</v>
      </c>
      <c r="B61" s="8" t="s">
        <v>1197</v>
      </c>
      <c r="C61" s="200">
        <v>0.29849034091800003</v>
      </c>
      <c r="D61" s="200">
        <v>3.5303428816300002</v>
      </c>
    </row>
    <row r="62" spans="1:4" ht="27.75" customHeight="1" x14ac:dyDescent="0.2">
      <c r="A62" s="7" t="s">
        <v>1206</v>
      </c>
      <c r="B62" s="8" t="s">
        <v>1197</v>
      </c>
      <c r="C62" s="200">
        <v>2.2275954883699999E-2</v>
      </c>
      <c r="D62" s="200">
        <v>3.1752550282799996</v>
      </c>
    </row>
    <row r="63" spans="1:4" ht="27.75" customHeight="1" x14ac:dyDescent="0.2">
      <c r="A63" s="7" t="s">
        <v>1207</v>
      </c>
      <c r="B63" s="8" t="s">
        <v>1197</v>
      </c>
      <c r="C63" s="200">
        <v>0.78588400078800003</v>
      </c>
      <c r="D63" s="200">
        <v>3.4722523600700002</v>
      </c>
    </row>
    <row r="64" spans="1:4" ht="27.75" customHeight="1" x14ac:dyDescent="0.2">
      <c r="A64" s="7" t="s">
        <v>1208</v>
      </c>
      <c r="B64" s="8" t="s">
        <v>1197</v>
      </c>
      <c r="C64" s="200">
        <v>4.9157502592299999E-2</v>
      </c>
      <c r="D64" s="200">
        <v>3.03993947249</v>
      </c>
    </row>
    <row r="65" spans="1:4" ht="27.75" customHeight="1" x14ac:dyDescent="0.2">
      <c r="A65" s="7" t="s">
        <v>1209</v>
      </c>
      <c r="B65" s="8" t="s">
        <v>1197</v>
      </c>
      <c r="C65" s="200">
        <v>8.3690752934000006E-3</v>
      </c>
      <c r="D65" s="200">
        <v>3.0465925179900002</v>
      </c>
    </row>
    <row r="66" spans="1:4" ht="27.75" customHeight="1" x14ac:dyDescent="0.2">
      <c r="A66" s="7" t="s">
        <v>1210</v>
      </c>
      <c r="B66" s="8" t="s">
        <v>1197</v>
      </c>
      <c r="C66" s="200">
        <v>1.1562816677999999</v>
      </c>
      <c r="D66" s="200">
        <v>2.7888714174800002</v>
      </c>
    </row>
    <row r="67" spans="1:4" ht="27.75" customHeight="1" x14ac:dyDescent="0.2">
      <c r="A67" s="7" t="s">
        <v>1211</v>
      </c>
      <c r="B67" s="8" t="s">
        <v>1197</v>
      </c>
      <c r="C67" s="200">
        <v>0.59549185250699999</v>
      </c>
      <c r="D67" s="200">
        <v>5.0230110938199998E-2</v>
      </c>
    </row>
    <row r="68" spans="1:4" ht="27.75" customHeight="1" x14ac:dyDescent="0.2">
      <c r="A68" s="7" t="s">
        <v>1212</v>
      </c>
      <c r="B68" s="8" t="s">
        <v>1197</v>
      </c>
      <c r="C68" s="200">
        <v>0.447023222755</v>
      </c>
      <c r="D68" s="200">
        <v>2.2644204756700002</v>
      </c>
    </row>
    <row r="69" spans="1:4" ht="27.75" customHeight="1" x14ac:dyDescent="0.2">
      <c r="A69" s="7" t="s">
        <v>1213</v>
      </c>
      <c r="B69" s="8" t="s">
        <v>1197</v>
      </c>
      <c r="C69" s="200">
        <v>0.45608804969400002</v>
      </c>
      <c r="D69" s="200">
        <v>3.0216313127200003</v>
      </c>
    </row>
    <row r="70" spans="1:4" ht="27.75" customHeight="1" x14ac:dyDescent="0.2">
      <c r="A70" s="7" t="s">
        <v>1214</v>
      </c>
      <c r="B70" s="8" t="s">
        <v>1197</v>
      </c>
      <c r="C70" s="200">
        <v>0.87475735407999999</v>
      </c>
      <c r="D70" s="200">
        <v>1.3181627631300001</v>
      </c>
    </row>
    <row r="71" spans="1:4" ht="27.75" customHeight="1" x14ac:dyDescent="0.2">
      <c r="A71" s="7" t="s">
        <v>1215</v>
      </c>
      <c r="B71" s="8" t="s">
        <v>1197</v>
      </c>
      <c r="C71" s="200">
        <v>0.15070545883400002</v>
      </c>
      <c r="D71" s="200">
        <v>3.0395608568600001</v>
      </c>
    </row>
    <row r="72" spans="1:4" ht="27.75" customHeight="1" x14ac:dyDescent="0.2">
      <c r="A72" s="7" t="s">
        <v>1216</v>
      </c>
      <c r="B72" s="8" t="s">
        <v>1197</v>
      </c>
      <c r="C72" s="200">
        <v>1.01085608037</v>
      </c>
      <c r="D72" s="200">
        <v>4.3953318987200003</v>
      </c>
    </row>
    <row r="73" spans="1:4" ht="27.75" customHeight="1" x14ac:dyDescent="0.2">
      <c r="A73" s="7" t="s">
        <v>1217</v>
      </c>
      <c r="B73" s="8" t="s">
        <v>1197</v>
      </c>
      <c r="C73" s="200">
        <v>0.623237973605</v>
      </c>
      <c r="D73" s="200">
        <v>2.6068013621700001</v>
      </c>
    </row>
    <row r="74" spans="1:4" ht="27.75" customHeight="1" x14ac:dyDescent="0.2">
      <c r="A74" s="7" t="s">
        <v>1218</v>
      </c>
      <c r="B74" s="8" t="s">
        <v>1197</v>
      </c>
      <c r="C74" s="200">
        <v>8.2995597238799998E-2</v>
      </c>
      <c r="D74" s="200">
        <v>0.35944965248599997</v>
      </c>
    </row>
    <row r="75" spans="1:4" ht="27.75" customHeight="1" x14ac:dyDescent="0.2">
      <c r="A75" s="7" t="s">
        <v>1219</v>
      </c>
      <c r="B75" s="8" t="s">
        <v>1197</v>
      </c>
      <c r="C75" s="200">
        <v>2.46891358347</v>
      </c>
      <c r="D75" s="200">
        <v>3.6682498136000001</v>
      </c>
    </row>
    <row r="76" spans="1:4" ht="27.75" customHeight="1" x14ac:dyDescent="0.2">
      <c r="A76" s="7" t="s">
        <v>1220</v>
      </c>
      <c r="B76" s="8" t="s">
        <v>1197</v>
      </c>
      <c r="C76" s="200">
        <v>0.53962571644500001</v>
      </c>
      <c r="D76" s="200">
        <v>2.4049428390200003</v>
      </c>
    </row>
    <row r="77" spans="1:4" ht="27.75" customHeight="1" x14ac:dyDescent="0.2">
      <c r="A77" s="7" t="s">
        <v>1221</v>
      </c>
      <c r="B77" s="8" t="s">
        <v>1197</v>
      </c>
      <c r="C77" s="200">
        <v>0.53962571644500001</v>
      </c>
      <c r="D77" s="200">
        <v>2.4049428390200003</v>
      </c>
    </row>
    <row r="78" spans="1:4" ht="27.75" customHeight="1" x14ac:dyDescent="0.2">
      <c r="A78" s="7" t="s">
        <v>1222</v>
      </c>
      <c r="B78" s="8" t="s">
        <v>1197</v>
      </c>
      <c r="C78" s="200">
        <v>0</v>
      </c>
      <c r="D78" s="200">
        <v>0.38491834102799999</v>
      </c>
    </row>
    <row r="79" spans="1:4" ht="27.75" customHeight="1" x14ac:dyDescent="0.2">
      <c r="A79" s="7" t="s">
        <v>1223</v>
      </c>
      <c r="B79" s="8" t="s">
        <v>1197</v>
      </c>
      <c r="C79" s="200">
        <v>4.1692510082900001E-2</v>
      </c>
      <c r="D79" s="200">
        <v>14.2552763867</v>
      </c>
    </row>
    <row r="80" spans="1:4" ht="27.75" customHeight="1" x14ac:dyDescent="0.2">
      <c r="A80" s="7" t="s">
        <v>1200</v>
      </c>
      <c r="B80" s="8" t="s">
        <v>1197</v>
      </c>
      <c r="C80" s="200">
        <v>0.17427897701299999</v>
      </c>
      <c r="D80" s="200">
        <v>0.24293130948399999</v>
      </c>
    </row>
    <row r="81" spans="1:4" ht="27.75" customHeight="1" x14ac:dyDescent="0.2">
      <c r="A81" s="7" t="s">
        <v>1224</v>
      </c>
      <c r="B81" s="8" t="s">
        <v>1197</v>
      </c>
      <c r="C81" s="200">
        <v>3.5843697624300001E-2</v>
      </c>
      <c r="D81" s="200">
        <v>3.0144627208100001</v>
      </c>
    </row>
    <row r="82" spans="1:4" ht="27.75" customHeight="1" x14ac:dyDescent="0.2">
      <c r="A82" s="7" t="s">
        <v>1225</v>
      </c>
      <c r="B82" s="8" t="s">
        <v>1197</v>
      </c>
      <c r="C82" s="200">
        <v>6.8823507132299996E-4</v>
      </c>
      <c r="D82" s="200">
        <v>3.0296872272100002</v>
      </c>
    </row>
    <row r="83" spans="1:4" ht="27.75" customHeight="1" x14ac:dyDescent="0.2">
      <c r="A83" s="7" t="s">
        <v>1201</v>
      </c>
      <c r="B83" s="8" t="s">
        <v>1197</v>
      </c>
      <c r="C83" s="200">
        <v>1.2034016357400001</v>
      </c>
      <c r="D83" s="200">
        <v>1.69632921552</v>
      </c>
    </row>
    <row r="84" spans="1:4" ht="27.75" customHeight="1" x14ac:dyDescent="0.2">
      <c r="A84" s="7" t="s">
        <v>1226</v>
      </c>
      <c r="B84" s="8" t="s">
        <v>1197</v>
      </c>
      <c r="C84" s="200">
        <v>2.3114825247200002</v>
      </c>
      <c r="D84" s="200">
        <v>3.8297029098399999</v>
      </c>
    </row>
    <row r="85" spans="1:4" ht="27.75" customHeight="1" x14ac:dyDescent="0.2">
      <c r="A85" s="7" t="s">
        <v>1227</v>
      </c>
      <c r="B85" s="8" t="s">
        <v>1197</v>
      </c>
      <c r="C85" s="200">
        <v>2.4001079321599998E-2</v>
      </c>
      <c r="D85" s="200">
        <v>2.2423453056899998</v>
      </c>
    </row>
    <row r="86" spans="1:4" ht="27.75" customHeight="1" x14ac:dyDescent="0.2">
      <c r="A86" s="7" t="s">
        <v>1228</v>
      </c>
      <c r="B86" s="8" t="s">
        <v>1197</v>
      </c>
      <c r="C86" s="200">
        <v>0.58036136314500009</v>
      </c>
      <c r="D86" s="200">
        <v>4.90846789145</v>
      </c>
    </row>
    <row r="87" spans="1:4" ht="27.75" customHeight="1" x14ac:dyDescent="0.2">
      <c r="A87" s="7" t="s">
        <v>1229</v>
      </c>
      <c r="B87" s="8" t="s">
        <v>1197</v>
      </c>
      <c r="C87" s="200">
        <v>0.31938777036900001</v>
      </c>
      <c r="D87" s="200">
        <v>2.66916122145</v>
      </c>
    </row>
    <row r="88" spans="1:4" ht="27.75" customHeight="1" x14ac:dyDescent="0.2">
      <c r="A88" s="7" t="s">
        <v>1230</v>
      </c>
      <c r="B88" s="8" t="s">
        <v>1197</v>
      </c>
      <c r="C88" s="200">
        <v>0.24186190519699999</v>
      </c>
      <c r="D88" s="200">
        <v>1.8032280995999999</v>
      </c>
    </row>
    <row r="89" spans="1:4" ht="27.75" customHeight="1" x14ac:dyDescent="0.2">
      <c r="A89" s="7" t="s">
        <v>1202</v>
      </c>
      <c r="B89" s="8" t="s">
        <v>1197</v>
      </c>
      <c r="C89" s="200">
        <v>2.4074034642400002</v>
      </c>
      <c r="D89" s="200">
        <v>0.30573106659400001</v>
      </c>
    </row>
    <row r="90" spans="1:4" ht="27.75" customHeight="1" x14ac:dyDescent="0.2">
      <c r="A90" s="7" t="s">
        <v>1231</v>
      </c>
      <c r="B90" s="8" t="s">
        <v>1197</v>
      </c>
      <c r="C90" s="200">
        <v>0.33012460235499996</v>
      </c>
      <c r="D90" s="200">
        <v>0.41357468656100005</v>
      </c>
    </row>
    <row r="91" spans="1:4" ht="27.75" customHeight="1" x14ac:dyDescent="0.2">
      <c r="A91" s="7" t="s">
        <v>1232</v>
      </c>
      <c r="B91" s="8" t="s">
        <v>1197</v>
      </c>
      <c r="C91" s="200">
        <v>9.0197356088500009E-3</v>
      </c>
      <c r="D91" s="200">
        <v>3.7109405599500001</v>
      </c>
    </row>
    <row r="92" spans="1:4" ht="27.75" customHeight="1" x14ac:dyDescent="0.2">
      <c r="A92" s="7" t="s">
        <v>1233</v>
      </c>
      <c r="B92" s="8" t="s">
        <v>1197</v>
      </c>
      <c r="C92" s="200">
        <v>2.1664596022800002</v>
      </c>
      <c r="D92" s="200">
        <v>6.5748501397199996E-2</v>
      </c>
    </row>
    <row r="93" spans="1:4" ht="27.75" customHeight="1" x14ac:dyDescent="0.2">
      <c r="A93" s="7" t="s">
        <v>1234</v>
      </c>
      <c r="B93" s="8" t="s">
        <v>1197</v>
      </c>
      <c r="C93" s="200">
        <v>1.4195791576799999</v>
      </c>
      <c r="D93" s="200">
        <v>3.04111332483</v>
      </c>
    </row>
    <row r="94" spans="1:4" ht="27.75" customHeight="1" x14ac:dyDescent="0.2">
      <c r="A94" s="7" t="s">
        <v>1235</v>
      </c>
      <c r="B94" s="8" t="s">
        <v>1197</v>
      </c>
      <c r="C94" s="200">
        <v>0.5467921572279999</v>
      </c>
      <c r="D94" s="200">
        <v>3.6569160999599997</v>
      </c>
    </row>
    <row r="95" spans="1:4" ht="27.75" customHeight="1" x14ac:dyDescent="0.2">
      <c r="A95" s="7" t="s">
        <v>1203</v>
      </c>
      <c r="B95" s="8" t="s">
        <v>1197</v>
      </c>
      <c r="C95" s="200">
        <v>2.4884566734</v>
      </c>
      <c r="D95" s="200">
        <v>0.33123223997500001</v>
      </c>
    </row>
    <row r="96" spans="1:4" ht="27.75" customHeight="1" x14ac:dyDescent="0.2">
      <c r="A96" s="7" t="s">
        <v>1236</v>
      </c>
      <c r="B96" s="8" t="s">
        <v>1197</v>
      </c>
      <c r="C96" s="200">
        <v>1.5356736516100001E-2</v>
      </c>
      <c r="D96" s="200">
        <v>3.6053850944899999</v>
      </c>
    </row>
    <row r="97" spans="1:4" ht="27.75" customHeight="1" x14ac:dyDescent="0.2">
      <c r="A97" s="7" t="s">
        <v>1237</v>
      </c>
      <c r="B97" s="8" t="s">
        <v>1197</v>
      </c>
      <c r="C97" s="200">
        <v>0.47707034101900003</v>
      </c>
      <c r="D97" s="200">
        <v>3.6777383652600002</v>
      </c>
    </row>
    <row r="98" spans="1:4" ht="27.75" customHeight="1" x14ac:dyDescent="0.2">
      <c r="A98" s="7" t="s">
        <v>1238</v>
      </c>
      <c r="B98" s="8" t="s">
        <v>1197</v>
      </c>
      <c r="C98" s="200">
        <v>0.8671455010989999</v>
      </c>
      <c r="D98" s="200">
        <v>2.2663668286199998</v>
      </c>
    </row>
    <row r="99" spans="1:4" ht="27.75" customHeight="1" x14ac:dyDescent="0.2">
      <c r="A99" s="7" t="s">
        <v>1239</v>
      </c>
      <c r="B99" s="8" t="s">
        <v>1197</v>
      </c>
      <c r="C99" s="200">
        <v>0.32559437209800002</v>
      </c>
      <c r="D99" s="200">
        <v>0.92703213039099996</v>
      </c>
    </row>
    <row r="100" spans="1:4" ht="27.75" customHeight="1" x14ac:dyDescent="0.2">
      <c r="A100" s="7" t="s">
        <v>1240</v>
      </c>
      <c r="B100" s="8" t="s">
        <v>1197</v>
      </c>
      <c r="C100" s="200">
        <v>4.0111320013799995E-2</v>
      </c>
      <c r="D100" s="200">
        <v>0.83276051011499996</v>
      </c>
    </row>
    <row r="101" spans="1:4" ht="27.75" customHeight="1" x14ac:dyDescent="0.2">
      <c r="A101" s="7" t="s">
        <v>1241</v>
      </c>
      <c r="B101" s="8" t="s">
        <v>1197</v>
      </c>
      <c r="C101" s="200">
        <v>0.22757870200900002</v>
      </c>
      <c r="D101" s="200">
        <v>1.4696047676000001</v>
      </c>
    </row>
    <row r="102" spans="1:4" ht="27.75" customHeight="1" x14ac:dyDescent="0.2">
      <c r="A102" s="7" t="s">
        <v>1204</v>
      </c>
      <c r="B102" s="8" t="s">
        <v>1197</v>
      </c>
      <c r="C102" s="200">
        <v>1.5355549228100001</v>
      </c>
      <c r="D102" s="200">
        <v>1.3040543331700001</v>
      </c>
    </row>
    <row r="103" spans="1:4" ht="27.75" customHeight="1" x14ac:dyDescent="0.2">
      <c r="A103" s="7" t="s">
        <v>1242</v>
      </c>
      <c r="B103" s="8" t="s">
        <v>1243</v>
      </c>
      <c r="C103" s="200">
        <v>0.35298975715300002</v>
      </c>
      <c r="D103" s="200">
        <v>5.62491120053E-2</v>
      </c>
    </row>
    <row r="104" spans="1:4" ht="27.75" customHeight="1" x14ac:dyDescent="0.2">
      <c r="A104" s="7" t="s">
        <v>1244</v>
      </c>
      <c r="B104" s="8" t="s">
        <v>1243</v>
      </c>
      <c r="C104" s="200">
        <v>0</v>
      </c>
      <c r="D104" s="200">
        <v>0</v>
      </c>
    </row>
    <row r="105" spans="1:4" ht="27.75" customHeight="1" x14ac:dyDescent="0.2">
      <c r="A105" s="7" t="s">
        <v>1245</v>
      </c>
      <c r="B105" s="8" t="s">
        <v>1243</v>
      </c>
      <c r="C105" s="200">
        <v>0</v>
      </c>
      <c r="D105" s="200">
        <v>0</v>
      </c>
    </row>
    <row r="106" spans="1:4" ht="27.75" customHeight="1" x14ac:dyDescent="0.2">
      <c r="A106" s="7" t="s">
        <v>1246</v>
      </c>
      <c r="B106" s="8" t="s">
        <v>1243</v>
      </c>
      <c r="C106" s="200">
        <v>0</v>
      </c>
      <c r="D106" s="200">
        <v>0</v>
      </c>
    </row>
    <row r="107" spans="1:4" ht="27.75" customHeight="1" x14ac:dyDescent="0.2">
      <c r="A107" s="7" t="s">
        <v>1247</v>
      </c>
      <c r="B107" s="8" t="s">
        <v>1243</v>
      </c>
      <c r="C107" s="200">
        <v>0</v>
      </c>
      <c r="D107" s="200">
        <v>0</v>
      </c>
    </row>
    <row r="108" spans="1:4" ht="27.75" customHeight="1" x14ac:dyDescent="0.2">
      <c r="A108" s="7" t="s">
        <v>1244</v>
      </c>
      <c r="B108" s="8" t="s">
        <v>1243</v>
      </c>
      <c r="C108" s="200">
        <v>0</v>
      </c>
      <c r="D108" s="200">
        <v>0</v>
      </c>
    </row>
    <row r="109" spans="1:4" ht="27.75" customHeight="1" x14ac:dyDescent="0.2">
      <c r="A109" s="7" t="s">
        <v>1248</v>
      </c>
      <c r="B109" s="8" t="s">
        <v>1243</v>
      </c>
      <c r="C109" s="200">
        <v>0</v>
      </c>
      <c r="D109" s="200">
        <v>0</v>
      </c>
    </row>
    <row r="110" spans="1:4" ht="27.75" customHeight="1" x14ac:dyDescent="0.2">
      <c r="A110" s="7" t="s">
        <v>1249</v>
      </c>
      <c r="B110" s="8" t="s">
        <v>1243</v>
      </c>
      <c r="C110" s="200">
        <v>-2.7338642940099996E-7</v>
      </c>
      <c r="D110" s="200">
        <v>-4.10826837856E-7</v>
      </c>
    </row>
    <row r="111" spans="1:4" ht="27.75" customHeight="1" x14ac:dyDescent="0.2">
      <c r="A111" s="7" t="s">
        <v>1250</v>
      </c>
      <c r="B111" s="8" t="s">
        <v>1243</v>
      </c>
      <c r="C111" s="200">
        <v>0</v>
      </c>
      <c r="D111" s="200">
        <v>0</v>
      </c>
    </row>
    <row r="112" spans="1:4" ht="27.75" customHeight="1" x14ac:dyDescent="0.2">
      <c r="A112" s="7" t="s">
        <v>1251</v>
      </c>
      <c r="B112" s="8" t="s">
        <v>1243</v>
      </c>
      <c r="C112" s="200">
        <v>0.206963004107</v>
      </c>
      <c r="D112" s="200">
        <v>0.12817271543199998</v>
      </c>
    </row>
    <row r="113" spans="1:4" ht="27.75" customHeight="1" x14ac:dyDescent="0.2">
      <c r="A113" s="7" t="s">
        <v>1252</v>
      </c>
      <c r="B113" s="8" t="s">
        <v>1243</v>
      </c>
      <c r="C113" s="200">
        <v>0</v>
      </c>
      <c r="D113" s="200">
        <v>0</v>
      </c>
    </row>
    <row r="114" spans="1:4" ht="27.75" customHeight="1" x14ac:dyDescent="0.2">
      <c r="A114" s="7" t="s">
        <v>1253</v>
      </c>
      <c r="B114" s="8" t="s">
        <v>1243</v>
      </c>
      <c r="C114" s="200">
        <v>0.60387052027499999</v>
      </c>
      <c r="D114" s="200">
        <v>1.26964308182</v>
      </c>
    </row>
    <row r="115" spans="1:4" ht="27.75" customHeight="1" x14ac:dyDescent="0.2">
      <c r="A115" s="7" t="s">
        <v>1245</v>
      </c>
      <c r="B115" s="8" t="s">
        <v>1243</v>
      </c>
      <c r="C115" s="200">
        <v>0</v>
      </c>
      <c r="D115" s="200">
        <v>0</v>
      </c>
    </row>
    <row r="116" spans="1:4" ht="27.75" customHeight="1" x14ac:dyDescent="0.2">
      <c r="A116" s="7" t="s">
        <v>1246</v>
      </c>
      <c r="B116" s="8" t="s">
        <v>1243</v>
      </c>
      <c r="C116" s="200">
        <v>0</v>
      </c>
      <c r="D116" s="200">
        <v>0</v>
      </c>
    </row>
    <row r="117" spans="1:4" ht="27.75" customHeight="1" x14ac:dyDescent="0.2">
      <c r="A117" s="7" t="s">
        <v>1254</v>
      </c>
      <c r="B117" s="8" t="s">
        <v>1243</v>
      </c>
      <c r="C117" s="200">
        <v>0</v>
      </c>
      <c r="D117" s="200">
        <v>0</v>
      </c>
    </row>
    <row r="118" spans="1:4" ht="27.75" customHeight="1" x14ac:dyDescent="0.2">
      <c r="A118" s="7" t="s">
        <v>1247</v>
      </c>
      <c r="B118" s="8" t="s">
        <v>1243</v>
      </c>
      <c r="C118" s="200">
        <v>0</v>
      </c>
      <c r="D118" s="200">
        <v>0</v>
      </c>
    </row>
    <row r="119" spans="1:4" ht="27.75" customHeight="1" x14ac:dyDescent="0.2">
      <c r="A119" s="7" t="s">
        <v>1255</v>
      </c>
      <c r="B119" s="8" t="s">
        <v>1243</v>
      </c>
      <c r="C119" s="200">
        <v>0</v>
      </c>
      <c r="D119" s="200">
        <v>0</v>
      </c>
    </row>
    <row r="120" spans="1:4" ht="27.75" customHeight="1" x14ac:dyDescent="0.2">
      <c r="A120" s="7" t="s">
        <v>1256</v>
      </c>
      <c r="B120" s="8" t="s">
        <v>1257</v>
      </c>
      <c r="C120" s="200">
        <v>0.63833638061999998</v>
      </c>
      <c r="D120" s="200">
        <v>1.2883446857900001</v>
      </c>
    </row>
    <row r="121" spans="1:4" ht="27.75" customHeight="1" x14ac:dyDescent="0.2">
      <c r="A121" s="7" t="s">
        <v>1258</v>
      </c>
      <c r="B121" s="8" t="s">
        <v>1257</v>
      </c>
      <c r="C121" s="200">
        <v>8.682453229430001</v>
      </c>
      <c r="D121" s="200">
        <v>0.63938469174599999</v>
      </c>
    </row>
    <row r="122" spans="1:4" ht="27.75" customHeight="1" x14ac:dyDescent="0.2">
      <c r="A122" s="7" t="s">
        <v>1259</v>
      </c>
      <c r="B122" s="8" t="s">
        <v>1257</v>
      </c>
      <c r="C122" s="200">
        <v>8.8950749643499999E-2</v>
      </c>
      <c r="D122" s="200">
        <v>1.3026719923999999</v>
      </c>
    </row>
    <row r="123" spans="1:4" ht="27.75" customHeight="1" x14ac:dyDescent="0.2">
      <c r="A123" s="7" t="s">
        <v>1260</v>
      </c>
      <c r="B123" s="8" t="s">
        <v>1257</v>
      </c>
      <c r="C123" s="200">
        <v>2.3987103412199997</v>
      </c>
      <c r="D123" s="200">
        <v>4.0912627225999998</v>
      </c>
    </row>
    <row r="124" spans="1:4" ht="27.75" customHeight="1" x14ac:dyDescent="0.2">
      <c r="A124" s="7" t="s">
        <v>1261</v>
      </c>
      <c r="B124" s="8" t="s">
        <v>1257</v>
      </c>
      <c r="C124" s="200">
        <v>1.6221309344100001</v>
      </c>
      <c r="D124" s="200">
        <v>0.86085594255200004</v>
      </c>
    </row>
    <row r="125" spans="1:4" ht="27.75" customHeight="1" x14ac:dyDescent="0.2">
      <c r="A125" s="7" t="s">
        <v>1262</v>
      </c>
      <c r="B125" s="8" t="s">
        <v>1257</v>
      </c>
      <c r="C125" s="200">
        <v>2.0255345568399998</v>
      </c>
      <c r="D125" s="200">
        <v>2.6298809259200002</v>
      </c>
    </row>
    <row r="126" spans="1:4" ht="27.75" customHeight="1" x14ac:dyDescent="0.2">
      <c r="A126" s="7" t="s">
        <v>1263</v>
      </c>
      <c r="B126" s="8" t="s">
        <v>1257</v>
      </c>
      <c r="C126" s="200">
        <v>2.5136452186800002</v>
      </c>
      <c r="D126" s="200">
        <v>3.34499117391</v>
      </c>
    </row>
    <row r="127" spans="1:4" ht="27.75" customHeight="1" x14ac:dyDescent="0.2">
      <c r="A127" s="7" t="s">
        <v>1264</v>
      </c>
      <c r="B127" s="8" t="s">
        <v>1257</v>
      </c>
      <c r="C127" s="200">
        <v>7.8149509723600009E-3</v>
      </c>
      <c r="D127" s="200">
        <v>4.5221509222699998</v>
      </c>
    </row>
    <row r="128" spans="1:4" ht="27.75" customHeight="1" x14ac:dyDescent="0.2">
      <c r="A128" s="7" t="s">
        <v>1265</v>
      </c>
      <c r="B128" s="8" t="s">
        <v>1257</v>
      </c>
      <c r="C128" s="200">
        <v>6.9990943800300007E-2</v>
      </c>
      <c r="D128" s="200">
        <v>2.2346444498199998</v>
      </c>
    </row>
    <row r="129" spans="1:4" ht="27.75" customHeight="1" x14ac:dyDescent="0.2">
      <c r="A129" s="7" t="s">
        <v>1266</v>
      </c>
      <c r="B129" s="8" t="s">
        <v>1257</v>
      </c>
      <c r="C129" s="200">
        <v>0.73323571046300007</v>
      </c>
      <c r="D129" s="200">
        <v>3.02102794798</v>
      </c>
    </row>
    <row r="130" spans="1:4" ht="27.75" customHeight="1" x14ac:dyDescent="0.2">
      <c r="A130" s="7" t="s">
        <v>1267</v>
      </c>
      <c r="B130" s="8" t="s">
        <v>1257</v>
      </c>
      <c r="C130" s="200">
        <v>0.58653583282800004</v>
      </c>
      <c r="D130" s="200">
        <v>1.1835440232000001</v>
      </c>
    </row>
    <row r="131" spans="1:4" ht="27.75" customHeight="1" x14ac:dyDescent="0.2">
      <c r="A131" s="7" t="s">
        <v>1268</v>
      </c>
      <c r="B131" s="8" t="s">
        <v>1257</v>
      </c>
      <c r="C131" s="200">
        <v>0</v>
      </c>
      <c r="D131" s="200">
        <v>-0.10416385997000001</v>
      </c>
    </row>
    <row r="132" spans="1:4" ht="27.75" customHeight="1" x14ac:dyDescent="0.2">
      <c r="A132" s="7" t="s">
        <v>1269</v>
      </c>
      <c r="B132" s="8" t="s">
        <v>1257</v>
      </c>
      <c r="C132" s="200">
        <v>0.112669409988</v>
      </c>
      <c r="D132" s="200">
        <v>12.3825724582</v>
      </c>
    </row>
    <row r="133" spans="1:4" ht="27.75" customHeight="1" x14ac:dyDescent="0.2">
      <c r="A133" s="7" t="s">
        <v>1270</v>
      </c>
      <c r="B133" s="8" t="s">
        <v>1257</v>
      </c>
      <c r="C133" s="200">
        <v>0.37147161789900002</v>
      </c>
      <c r="D133" s="200">
        <v>4.1931295159099999</v>
      </c>
    </row>
    <row r="134" spans="1:4" ht="27.75" customHeight="1" x14ac:dyDescent="0.2">
      <c r="A134" s="7" t="s">
        <v>1271</v>
      </c>
      <c r="B134" s="8" t="s">
        <v>1257</v>
      </c>
      <c r="C134" s="200">
        <v>0.47378820393100002</v>
      </c>
      <c r="D134" s="200">
        <v>6.4250153335600002</v>
      </c>
    </row>
    <row r="135" spans="1:4" ht="27.75" customHeight="1" x14ac:dyDescent="0.2">
      <c r="A135" s="7" t="s">
        <v>1272</v>
      </c>
      <c r="B135" s="8" t="s">
        <v>1257</v>
      </c>
      <c r="C135" s="200">
        <v>0.67283958385499998</v>
      </c>
      <c r="D135" s="200">
        <v>5.9979213524499997</v>
      </c>
    </row>
    <row r="136" spans="1:4" ht="27.75" customHeight="1" x14ac:dyDescent="0.2">
      <c r="A136" s="7" t="s">
        <v>1273</v>
      </c>
      <c r="B136" s="8" t="s">
        <v>1257</v>
      </c>
      <c r="C136" s="200">
        <v>3.4894042447300003E-2</v>
      </c>
      <c r="D136" s="200">
        <v>1.35342359042</v>
      </c>
    </row>
    <row r="137" spans="1:4" ht="27.75" customHeight="1" x14ac:dyDescent="0.2">
      <c r="A137" s="7" t="s">
        <v>1274</v>
      </c>
      <c r="B137" s="8" t="s">
        <v>1257</v>
      </c>
      <c r="C137" s="200">
        <v>0.15043503981600001</v>
      </c>
      <c r="D137" s="200">
        <v>4.4559509533700004</v>
      </c>
    </row>
    <row r="138" spans="1:4" ht="27.75" customHeight="1" x14ac:dyDescent="0.2">
      <c r="A138" s="7" t="s">
        <v>1275</v>
      </c>
      <c r="B138" s="8" t="s">
        <v>1257</v>
      </c>
      <c r="C138" s="200">
        <v>3.3800230152299999</v>
      </c>
      <c r="D138" s="200">
        <v>1.5477279185100001</v>
      </c>
    </row>
    <row r="139" spans="1:4" ht="27.75" customHeight="1" x14ac:dyDescent="0.2">
      <c r="A139" s="7" t="s">
        <v>1276</v>
      </c>
      <c r="B139" s="8" t="s">
        <v>1257</v>
      </c>
      <c r="C139" s="200">
        <v>1.3417935350499999</v>
      </c>
      <c r="D139" s="200">
        <v>4.6161531179000006</v>
      </c>
    </row>
    <row r="140" spans="1:4" ht="27.75" customHeight="1" x14ac:dyDescent="0.2">
      <c r="A140" s="7" t="s">
        <v>1277</v>
      </c>
      <c r="B140" s="8" t="s">
        <v>1257</v>
      </c>
      <c r="C140" s="200">
        <v>0.77854685850999994</v>
      </c>
      <c r="D140" s="200">
        <v>2.2165419131599999</v>
      </c>
    </row>
    <row r="141" spans="1:4" ht="27.75" customHeight="1" x14ac:dyDescent="0.2">
      <c r="A141" s="7" t="s">
        <v>1278</v>
      </c>
      <c r="B141" s="8" t="s">
        <v>1257</v>
      </c>
      <c r="C141" s="200">
        <v>0.31829620910300005</v>
      </c>
      <c r="D141" s="200">
        <v>0.91145766176100007</v>
      </c>
    </row>
    <row r="142" spans="1:4" ht="27.75" customHeight="1" x14ac:dyDescent="0.2">
      <c r="A142" s="7" t="s">
        <v>1279</v>
      </c>
      <c r="B142" s="8" t="s">
        <v>1257</v>
      </c>
      <c r="C142" s="200">
        <v>1.84398200262</v>
      </c>
      <c r="D142" s="200">
        <v>3.9195727927299999</v>
      </c>
    </row>
    <row r="143" spans="1:4" ht="27.75" customHeight="1" x14ac:dyDescent="0.2">
      <c r="A143" s="7" t="s">
        <v>1280</v>
      </c>
      <c r="B143" s="8" t="s">
        <v>1257</v>
      </c>
      <c r="C143" s="200">
        <v>0.33851135477100003</v>
      </c>
      <c r="D143" s="200">
        <v>0.98935555252899998</v>
      </c>
    </row>
    <row r="144" spans="1:4" ht="27.75" customHeight="1" x14ac:dyDescent="0.2">
      <c r="A144" s="7" t="s">
        <v>1281</v>
      </c>
      <c r="B144" s="8" t="s">
        <v>1257</v>
      </c>
      <c r="C144" s="200">
        <v>1.11931762983</v>
      </c>
      <c r="D144" s="200">
        <v>3.4687553069999999</v>
      </c>
    </row>
    <row r="145" spans="1:4" ht="27.75" customHeight="1" x14ac:dyDescent="0.2">
      <c r="A145" s="7" t="s">
        <v>1282</v>
      </c>
      <c r="B145" s="8" t="s">
        <v>1257</v>
      </c>
      <c r="C145" s="200">
        <v>0.239000467735</v>
      </c>
      <c r="D145" s="200">
        <v>12.521652463300001</v>
      </c>
    </row>
    <row r="146" spans="1:4" ht="27.75" customHeight="1" x14ac:dyDescent="0.2">
      <c r="A146" s="7" t="s">
        <v>1283</v>
      </c>
      <c r="B146" s="8" t="s">
        <v>1257</v>
      </c>
      <c r="C146" s="200">
        <v>4.7852112602999999E-2</v>
      </c>
      <c r="D146" s="200">
        <v>2.1466279882400001</v>
      </c>
    </row>
    <row r="147" spans="1:4" ht="27.75" customHeight="1" x14ac:dyDescent="0.2">
      <c r="A147" s="7" t="s">
        <v>1284</v>
      </c>
      <c r="B147" s="8" t="s">
        <v>1257</v>
      </c>
      <c r="C147" s="200">
        <v>0.30448814652900003</v>
      </c>
      <c r="D147" s="200">
        <v>2.0389306083700003</v>
      </c>
    </row>
    <row r="148" spans="1:4" ht="27.75" customHeight="1" x14ac:dyDescent="0.2">
      <c r="A148" s="7" t="s">
        <v>1285</v>
      </c>
      <c r="B148" s="8" t="s">
        <v>1257</v>
      </c>
      <c r="C148" s="200">
        <v>1.03705371384</v>
      </c>
      <c r="D148" s="200">
        <v>0.99221306683400001</v>
      </c>
    </row>
    <row r="149" spans="1:4" ht="27.75" customHeight="1" x14ac:dyDescent="0.2">
      <c r="A149" s="7" t="s">
        <v>1286</v>
      </c>
      <c r="B149" s="8" t="s">
        <v>1257</v>
      </c>
      <c r="C149" s="200">
        <v>0.13412731802900002</v>
      </c>
      <c r="D149" s="200">
        <v>4.4920221096900006</v>
      </c>
    </row>
    <row r="150" spans="1:4" ht="27.75" customHeight="1" x14ac:dyDescent="0.2">
      <c r="A150" s="7" t="s">
        <v>1287</v>
      </c>
      <c r="B150" s="8" t="s">
        <v>1257</v>
      </c>
      <c r="C150" s="200">
        <v>0</v>
      </c>
      <c r="D150" s="200">
        <v>-6.2612537756200001E-2</v>
      </c>
    </row>
    <row r="151" spans="1:4" ht="27.75" customHeight="1" x14ac:dyDescent="0.2">
      <c r="A151" s="7" t="s">
        <v>1256</v>
      </c>
      <c r="B151" s="8" t="s">
        <v>1257</v>
      </c>
      <c r="C151" s="200">
        <v>0.75932030436200004</v>
      </c>
      <c r="D151" s="200">
        <v>1.5326302675300001</v>
      </c>
    </row>
    <row r="152" spans="1:4" ht="27.75" customHeight="1" x14ac:dyDescent="0.2">
      <c r="A152" s="7" t="s">
        <v>1288</v>
      </c>
      <c r="B152" s="8" t="s">
        <v>1257</v>
      </c>
      <c r="C152" s="200">
        <v>0.34088303747999998</v>
      </c>
      <c r="D152" s="200">
        <v>9.2149033436699987</v>
      </c>
    </row>
    <row r="153" spans="1:4" ht="27.75" customHeight="1" x14ac:dyDescent="0.2">
      <c r="A153" s="7" t="s">
        <v>1258</v>
      </c>
      <c r="B153" s="8" t="s">
        <v>1257</v>
      </c>
      <c r="C153" s="200">
        <v>7.7903955038200001</v>
      </c>
      <c r="D153" s="200">
        <v>0.68893285106699997</v>
      </c>
    </row>
    <row r="154" spans="1:4" ht="27.75" customHeight="1" x14ac:dyDescent="0.2">
      <c r="A154" s="7" t="s">
        <v>1289</v>
      </c>
      <c r="B154" s="8" t="s">
        <v>1290</v>
      </c>
      <c r="C154" s="200">
        <v>0</v>
      </c>
      <c r="D154" s="200">
        <v>0</v>
      </c>
    </row>
    <row r="155" spans="1:4" ht="27.75" customHeight="1" x14ac:dyDescent="0.2">
      <c r="A155" s="7" t="s">
        <v>1291</v>
      </c>
      <c r="B155" s="8" t="s">
        <v>1290</v>
      </c>
      <c r="C155" s="200">
        <v>0</v>
      </c>
      <c r="D155" s="200">
        <v>0</v>
      </c>
    </row>
    <row r="156" spans="1:4" ht="27.75" customHeight="1" x14ac:dyDescent="0.2">
      <c r="A156" s="7" t="s">
        <v>1292</v>
      </c>
      <c r="B156" s="8" t="s">
        <v>1290</v>
      </c>
      <c r="C156" s="200">
        <v>0</v>
      </c>
      <c r="D156" s="200">
        <v>0</v>
      </c>
    </row>
    <row r="157" spans="1:4" ht="27.75" customHeight="1" x14ac:dyDescent="0.2">
      <c r="A157" s="7" t="s">
        <v>1293</v>
      </c>
      <c r="B157" s="8" t="s">
        <v>1290</v>
      </c>
      <c r="C157" s="200">
        <v>0</v>
      </c>
      <c r="D157" s="200">
        <v>0</v>
      </c>
    </row>
    <row r="158" spans="1:4" ht="27.75" customHeight="1" x14ac:dyDescent="0.2">
      <c r="A158" s="7" t="s">
        <v>1294</v>
      </c>
      <c r="B158" s="8" t="s">
        <v>1290</v>
      </c>
      <c r="C158" s="200">
        <v>0</v>
      </c>
      <c r="D158" s="200">
        <v>0</v>
      </c>
    </row>
    <row r="159" spans="1:4" ht="27.75" customHeight="1" x14ac:dyDescent="0.2">
      <c r="A159" s="7" t="s">
        <v>1295</v>
      </c>
      <c r="B159" s="8" t="s">
        <v>1290</v>
      </c>
      <c r="C159" s="200">
        <v>0.47891037026799999</v>
      </c>
      <c r="D159" s="200">
        <v>3.5914428953600004E-4</v>
      </c>
    </row>
    <row r="160" spans="1:4" ht="27.75" customHeight="1" x14ac:dyDescent="0.2">
      <c r="A160" s="7" t="s">
        <v>1296</v>
      </c>
      <c r="B160" s="8" t="s">
        <v>1290</v>
      </c>
      <c r="C160" s="200">
        <v>0.10832088222900001</v>
      </c>
      <c r="D160" s="200">
        <v>5.2642026380499997E-7</v>
      </c>
    </row>
    <row r="161" spans="1:4" ht="27.75" customHeight="1" x14ac:dyDescent="0.2">
      <c r="A161" s="7" t="s">
        <v>1297</v>
      </c>
      <c r="B161" s="8" t="s">
        <v>1290</v>
      </c>
      <c r="C161" s="200">
        <v>0.76906554226199997</v>
      </c>
      <c r="D161" s="200">
        <v>1.75254487413E-4</v>
      </c>
    </row>
    <row r="162" spans="1:4" ht="27.75" customHeight="1" x14ac:dyDescent="0.2">
      <c r="A162" s="7" t="s">
        <v>1298</v>
      </c>
      <c r="B162" s="8" t="s">
        <v>1290</v>
      </c>
      <c r="C162" s="200">
        <v>2.2076991560000003</v>
      </c>
      <c r="D162" s="200">
        <v>2.2544175362099999E-2</v>
      </c>
    </row>
    <row r="163" spans="1:4" ht="27.75" customHeight="1" x14ac:dyDescent="0.2">
      <c r="A163" s="7" t="s">
        <v>1299</v>
      </c>
      <c r="B163" s="8" t="s">
        <v>1290</v>
      </c>
      <c r="C163" s="200">
        <v>1.8768649771099999</v>
      </c>
      <c r="D163" s="200">
        <v>0</v>
      </c>
    </row>
    <row r="164" spans="1:4" ht="27.75" customHeight="1" x14ac:dyDescent="0.2">
      <c r="A164" s="7" t="s">
        <v>1292</v>
      </c>
      <c r="B164" s="8" t="s">
        <v>1290</v>
      </c>
      <c r="C164" s="200">
        <v>0</v>
      </c>
      <c r="D164" s="200">
        <v>0</v>
      </c>
    </row>
    <row r="165" spans="1:4" ht="27.75" customHeight="1" x14ac:dyDescent="0.2">
      <c r="A165" s="7" t="s">
        <v>1300</v>
      </c>
      <c r="B165" s="8" t="s">
        <v>1290</v>
      </c>
      <c r="C165" s="200">
        <v>8.5444484904200011E-3</v>
      </c>
      <c r="D165" s="200">
        <v>1.2668721008499999</v>
      </c>
    </row>
    <row r="166" spans="1:4" ht="27.75" customHeight="1" x14ac:dyDescent="0.2">
      <c r="A166" s="7" t="s">
        <v>1301</v>
      </c>
      <c r="B166" s="8" t="s">
        <v>1290</v>
      </c>
      <c r="C166" s="200">
        <v>6.1407091211399998E-4</v>
      </c>
      <c r="D166" s="200">
        <v>0</v>
      </c>
    </row>
    <row r="167" spans="1:4" ht="27.75" customHeight="1" x14ac:dyDescent="0.2">
      <c r="A167" s="7" t="s">
        <v>1302</v>
      </c>
      <c r="B167" s="8" t="s">
        <v>1290</v>
      </c>
      <c r="C167" s="200">
        <v>0</v>
      </c>
      <c r="D167" s="200">
        <v>0</v>
      </c>
    </row>
    <row r="168" spans="1:4" ht="27.75" customHeight="1" x14ac:dyDescent="0.2">
      <c r="A168" s="7" t="s">
        <v>1303</v>
      </c>
      <c r="B168" s="8" t="s">
        <v>1290</v>
      </c>
      <c r="C168" s="200">
        <v>0.46012141974799997</v>
      </c>
      <c r="D168" s="200">
        <v>1.14927108347</v>
      </c>
    </row>
    <row r="169" spans="1:4" ht="27.75" customHeight="1" x14ac:dyDescent="0.2">
      <c r="A169" s="7" t="s">
        <v>1293</v>
      </c>
      <c r="B169" s="8" t="s">
        <v>1290</v>
      </c>
      <c r="C169" s="200">
        <v>0</v>
      </c>
      <c r="D169" s="200">
        <v>0</v>
      </c>
    </row>
    <row r="170" spans="1:4" ht="27.75" customHeight="1" x14ac:dyDescent="0.2">
      <c r="A170" s="7" t="s">
        <v>1304</v>
      </c>
      <c r="B170" s="8" t="s">
        <v>1290</v>
      </c>
      <c r="C170" s="200">
        <v>0.70311503025900002</v>
      </c>
      <c r="D170" s="200">
        <v>6.7205797317800006E-2</v>
      </c>
    </row>
    <row r="171" spans="1:4" ht="27.75" customHeight="1" x14ac:dyDescent="0.2">
      <c r="A171" s="7" t="s">
        <v>1305</v>
      </c>
      <c r="B171" s="8" t="s">
        <v>1290</v>
      </c>
      <c r="C171" s="200">
        <v>1.0810385011599999</v>
      </c>
      <c r="D171" s="200">
        <v>1.4090113888</v>
      </c>
    </row>
    <row r="172" spans="1:4" ht="27.75" customHeight="1" x14ac:dyDescent="0.2">
      <c r="A172" s="7" t="s">
        <v>1306</v>
      </c>
      <c r="B172" s="8" t="s">
        <v>1290</v>
      </c>
      <c r="C172" s="200">
        <v>4.9061278363799997E-3</v>
      </c>
      <c r="D172" s="200">
        <v>0</v>
      </c>
    </row>
    <row r="173" spans="1:4" ht="27.75" customHeight="1" x14ac:dyDescent="0.2">
      <c r="A173" s="7" t="s">
        <v>1294</v>
      </c>
      <c r="B173" s="8" t="s">
        <v>1290</v>
      </c>
      <c r="C173" s="200">
        <v>0</v>
      </c>
      <c r="D173" s="200">
        <v>0</v>
      </c>
    </row>
    <row r="174" spans="1:4" ht="27.75" customHeight="1" x14ac:dyDescent="0.2">
      <c r="A174" s="7" t="s">
        <v>1307</v>
      </c>
      <c r="B174" s="8" t="s">
        <v>1290</v>
      </c>
      <c r="C174" s="200">
        <v>0.21919558702699998</v>
      </c>
      <c r="D174" s="200">
        <v>1.2710877067199999</v>
      </c>
    </row>
    <row r="175" spans="1:4" ht="27.75" customHeight="1" x14ac:dyDescent="0.2">
      <c r="A175" s="7" t="s">
        <v>1308</v>
      </c>
      <c r="B175" s="8" t="s">
        <v>1290</v>
      </c>
      <c r="C175" s="200">
        <v>0.83603598694799997</v>
      </c>
      <c r="D175" s="200">
        <v>1.1324321299600002</v>
      </c>
    </row>
    <row r="176" spans="1:4" ht="27.75" customHeight="1" x14ac:dyDescent="0.2">
      <c r="A176" s="7" t="s">
        <v>1309</v>
      </c>
      <c r="B176" s="8" t="s">
        <v>1310</v>
      </c>
      <c r="C176" s="200">
        <v>1.0289114801000001</v>
      </c>
      <c r="D176" s="200">
        <v>4.4237454532000005</v>
      </c>
    </row>
    <row r="177" spans="1:4" ht="27.75" customHeight="1" x14ac:dyDescent="0.2">
      <c r="A177" s="7" t="s">
        <v>1311</v>
      </c>
      <c r="B177" s="8" t="s">
        <v>1310</v>
      </c>
      <c r="C177" s="200">
        <v>0</v>
      </c>
      <c r="D177" s="200">
        <v>0.15441070772200002</v>
      </c>
    </row>
    <row r="178" spans="1:4" ht="27.75" customHeight="1" x14ac:dyDescent="0.2">
      <c r="A178" s="7" t="s">
        <v>1312</v>
      </c>
      <c r="B178" s="8" t="s">
        <v>1310</v>
      </c>
      <c r="C178" s="200">
        <v>9.4995760772800003E-2</v>
      </c>
      <c r="D178" s="200">
        <v>1.6738377306100001E-3</v>
      </c>
    </row>
    <row r="179" spans="1:4" ht="27.75" customHeight="1" x14ac:dyDescent="0.2">
      <c r="A179" s="7" t="s">
        <v>1313</v>
      </c>
      <c r="B179" s="8" t="s">
        <v>1310</v>
      </c>
      <c r="C179" s="200">
        <v>-2.9431694406200004E-3</v>
      </c>
      <c r="D179" s="200">
        <v>0</v>
      </c>
    </row>
    <row r="180" spans="1:4" ht="27.75" customHeight="1" x14ac:dyDescent="0.2">
      <c r="A180" s="7" t="s">
        <v>1314</v>
      </c>
      <c r="B180" s="8" t="s">
        <v>1310</v>
      </c>
      <c r="C180" s="200">
        <v>0.36898313859699999</v>
      </c>
      <c r="D180" s="200">
        <v>0.18138894994599999</v>
      </c>
    </row>
    <row r="181" spans="1:4" ht="27.75" customHeight="1" x14ac:dyDescent="0.2">
      <c r="A181" s="7" t="s">
        <v>1315</v>
      </c>
      <c r="B181" s="8" t="s">
        <v>1310</v>
      </c>
      <c r="C181" s="200">
        <v>0.70743652616199992</v>
      </c>
      <c r="D181" s="200">
        <v>0.18766298575199999</v>
      </c>
    </row>
    <row r="182" spans="1:4" ht="27.75" customHeight="1" x14ac:dyDescent="0.2">
      <c r="A182" s="7" t="s">
        <v>1309</v>
      </c>
      <c r="B182" s="8" t="s">
        <v>1310</v>
      </c>
      <c r="C182" s="200">
        <v>1.1382822459999999</v>
      </c>
      <c r="D182" s="200">
        <v>2.1795724803500001</v>
      </c>
    </row>
    <row r="183" spans="1:4" ht="27.75" customHeight="1" x14ac:dyDescent="0.2">
      <c r="A183" s="7" t="s">
        <v>1316</v>
      </c>
      <c r="B183" s="8" t="s">
        <v>1310</v>
      </c>
      <c r="C183" s="200">
        <v>0.37585709271200002</v>
      </c>
      <c r="D183" s="200">
        <v>1.53157804965</v>
      </c>
    </row>
    <row r="184" spans="1:4" ht="27.75" customHeight="1" x14ac:dyDescent="0.2">
      <c r="A184" s="7" t="s">
        <v>1317</v>
      </c>
      <c r="B184" s="8" t="s">
        <v>1310</v>
      </c>
      <c r="C184" s="200">
        <v>1.67039175749</v>
      </c>
      <c r="D184" s="200">
        <v>8.7536325611599999</v>
      </c>
    </row>
    <row r="185" spans="1:4" ht="27.75" customHeight="1" x14ac:dyDescent="0.2">
      <c r="A185" s="7" t="s">
        <v>1318</v>
      </c>
      <c r="B185" s="8" t="s">
        <v>1310</v>
      </c>
      <c r="C185" s="200">
        <v>0.47124782908100005</v>
      </c>
      <c r="D185" s="200">
        <v>2.87661603989</v>
      </c>
    </row>
    <row r="186" spans="1:4" ht="27.75" customHeight="1" x14ac:dyDescent="0.2">
      <c r="A186" s="7" t="s">
        <v>1319</v>
      </c>
      <c r="B186" s="8" t="s">
        <v>1310</v>
      </c>
      <c r="C186" s="200">
        <v>1.0292764589500001</v>
      </c>
      <c r="D186" s="200">
        <v>3.4579874206799999</v>
      </c>
    </row>
    <row r="187" spans="1:4" ht="27.75" customHeight="1" x14ac:dyDescent="0.2">
      <c r="A187" s="7" t="s">
        <v>1320</v>
      </c>
      <c r="B187" s="8" t="s">
        <v>1310</v>
      </c>
      <c r="C187" s="200">
        <v>1.09212985236</v>
      </c>
      <c r="D187" s="200">
        <v>0.95158158856999997</v>
      </c>
    </row>
    <row r="188" spans="1:4" ht="27.75" customHeight="1" x14ac:dyDescent="0.2">
      <c r="A188" s="7" t="s">
        <v>1311</v>
      </c>
      <c r="B188" s="8" t="s">
        <v>1310</v>
      </c>
      <c r="C188" s="200">
        <v>0</v>
      </c>
      <c r="D188" s="200">
        <v>0.17416269400699999</v>
      </c>
    </row>
    <row r="189" spans="1:4" ht="27.75" customHeight="1" x14ac:dyDescent="0.2">
      <c r="A189" s="7" t="s">
        <v>1321</v>
      </c>
      <c r="B189" s="8" t="s">
        <v>1310</v>
      </c>
      <c r="C189" s="200">
        <v>0.11750954995600001</v>
      </c>
      <c r="D189" s="200">
        <v>2.0712208912599997E-3</v>
      </c>
    </row>
    <row r="190" spans="1:4" ht="27.75" customHeight="1" x14ac:dyDescent="0.2">
      <c r="A190" s="7" t="s">
        <v>1322</v>
      </c>
      <c r="B190" s="8" t="s">
        <v>1310</v>
      </c>
      <c r="C190" s="200">
        <v>0.15092599592799999</v>
      </c>
      <c r="D190" s="200">
        <v>5.3379001303300004</v>
      </c>
    </row>
    <row r="191" spans="1:4" ht="27.75" customHeight="1" x14ac:dyDescent="0.2">
      <c r="A191" s="7" t="s">
        <v>1323</v>
      </c>
      <c r="B191" s="8" t="s">
        <v>1310</v>
      </c>
      <c r="C191" s="200">
        <v>0.55240716243300003</v>
      </c>
      <c r="D191" s="200">
        <v>5.5571024316000006</v>
      </c>
    </row>
    <row r="192" spans="1:4" ht="27.75" customHeight="1" x14ac:dyDescent="0.2">
      <c r="A192" s="7" t="s">
        <v>1313</v>
      </c>
      <c r="B192" s="8" t="s">
        <v>1310</v>
      </c>
      <c r="C192" s="200">
        <v>-2.2062290489999999E-3</v>
      </c>
      <c r="D192" s="200">
        <v>0</v>
      </c>
    </row>
    <row r="193" spans="1:4" ht="27.75" customHeight="1" x14ac:dyDescent="0.2">
      <c r="A193" s="7" t="s">
        <v>1324</v>
      </c>
      <c r="B193" s="8" t="s">
        <v>1310</v>
      </c>
      <c r="C193" s="200">
        <v>3.16304457087E-3</v>
      </c>
      <c r="D193" s="200">
        <v>5.1865686574000005</v>
      </c>
    </row>
    <row r="194" spans="1:4" ht="27.75" customHeight="1" x14ac:dyDescent="0.2">
      <c r="A194" s="7" t="s">
        <v>1325</v>
      </c>
      <c r="B194" s="8" t="s">
        <v>1310</v>
      </c>
      <c r="C194" s="200">
        <v>0.19583765472300002</v>
      </c>
      <c r="D194" s="200">
        <v>7.7189414093700002</v>
      </c>
    </row>
    <row r="195" spans="1:4" ht="27.75" customHeight="1" x14ac:dyDescent="0.2">
      <c r="A195" s="7" t="s">
        <v>1326</v>
      </c>
      <c r="B195" s="8" t="s">
        <v>1310</v>
      </c>
      <c r="C195" s="200">
        <v>0.78362505023700002</v>
      </c>
      <c r="D195" s="200">
        <v>1.1818408013099999</v>
      </c>
    </row>
    <row r="196" spans="1:4" ht="27.75" customHeight="1" x14ac:dyDescent="0.2">
      <c r="A196" s="7" t="s">
        <v>1327</v>
      </c>
      <c r="B196" s="8" t="s">
        <v>1310</v>
      </c>
      <c r="C196" s="200">
        <v>0.30045242261099997</v>
      </c>
      <c r="D196" s="200">
        <v>2.3688491675000001</v>
      </c>
    </row>
    <row r="197" spans="1:4" ht="27.75" customHeight="1" x14ac:dyDescent="0.2">
      <c r="A197" s="7" t="s">
        <v>1328</v>
      </c>
      <c r="B197" s="8" t="s">
        <v>1310</v>
      </c>
      <c r="C197" s="200">
        <v>0.32080044503099997</v>
      </c>
      <c r="D197" s="200">
        <v>3.08107962391</v>
      </c>
    </row>
    <row r="198" spans="1:4" ht="27.75" customHeight="1" x14ac:dyDescent="0.2">
      <c r="A198" s="7" t="s">
        <v>1329</v>
      </c>
      <c r="B198" s="8" t="s">
        <v>1310</v>
      </c>
      <c r="C198" s="200">
        <v>0</v>
      </c>
      <c r="D198" s="200">
        <v>0.37785969586900003</v>
      </c>
    </row>
    <row r="199" spans="1:4" ht="27.75" customHeight="1" x14ac:dyDescent="0.2">
      <c r="A199" s="7" t="s">
        <v>1330</v>
      </c>
      <c r="B199" s="8" t="s">
        <v>1310</v>
      </c>
      <c r="C199" s="200">
        <v>0</v>
      </c>
      <c r="D199" s="200">
        <v>0.377915923697</v>
      </c>
    </row>
    <row r="200" spans="1:4" ht="27.75" customHeight="1" x14ac:dyDescent="0.2">
      <c r="A200" s="7" t="s">
        <v>1331</v>
      </c>
      <c r="B200" s="8" t="s">
        <v>1310</v>
      </c>
      <c r="C200" s="200">
        <v>0.36748336629699996</v>
      </c>
      <c r="D200" s="200">
        <v>3.27743901295</v>
      </c>
    </row>
    <row r="201" spans="1:4" ht="27.75" customHeight="1" x14ac:dyDescent="0.2">
      <c r="A201" s="7" t="s">
        <v>1332</v>
      </c>
      <c r="B201" s="8" t="s">
        <v>1310</v>
      </c>
      <c r="C201" s="200">
        <v>0.75358642613899995</v>
      </c>
      <c r="D201" s="200">
        <v>2.6162572922099998</v>
      </c>
    </row>
    <row r="202" spans="1:4" ht="27.75" customHeight="1" x14ac:dyDescent="0.2">
      <c r="A202" s="7" t="s">
        <v>1333</v>
      </c>
      <c r="B202" s="8" t="s">
        <v>1310</v>
      </c>
      <c r="C202" s="200">
        <v>0.15301730455900001</v>
      </c>
      <c r="D202" s="200">
        <v>2.0071824816700001</v>
      </c>
    </row>
    <row r="203" spans="1:4" ht="27.75" customHeight="1" x14ac:dyDescent="0.2">
      <c r="A203" s="7" t="s">
        <v>1334</v>
      </c>
      <c r="B203" s="8" t="s">
        <v>1310</v>
      </c>
      <c r="C203" s="200">
        <v>0.28423948784499997</v>
      </c>
      <c r="D203" s="200">
        <v>1.02856753365</v>
      </c>
    </row>
    <row r="204" spans="1:4" ht="27.75" customHeight="1" x14ac:dyDescent="0.2">
      <c r="A204" s="7" t="s">
        <v>1335</v>
      </c>
      <c r="B204" s="8" t="s">
        <v>1310</v>
      </c>
      <c r="C204" s="200">
        <v>0.396790395262</v>
      </c>
      <c r="D204" s="200">
        <v>5.9327379941</v>
      </c>
    </row>
    <row r="205" spans="1:4" ht="27.75" customHeight="1" x14ac:dyDescent="0.2">
      <c r="A205" s="7" t="s">
        <v>1336</v>
      </c>
      <c r="B205" s="8" t="s">
        <v>1310</v>
      </c>
      <c r="C205" s="200">
        <v>0.209017915754</v>
      </c>
      <c r="D205" s="200">
        <v>2.05763276844</v>
      </c>
    </row>
    <row r="206" spans="1:4" ht="27.75" customHeight="1" x14ac:dyDescent="0.2">
      <c r="A206" s="7" t="s">
        <v>1337</v>
      </c>
      <c r="B206" s="8" t="s">
        <v>1310</v>
      </c>
      <c r="C206" s="200">
        <v>4.4527957742499999E-2</v>
      </c>
      <c r="D206" s="200">
        <v>0.66464114330300006</v>
      </c>
    </row>
    <row r="207" spans="1:4" ht="27.75" customHeight="1" x14ac:dyDescent="0.2">
      <c r="A207" s="7" t="s">
        <v>1338</v>
      </c>
      <c r="B207" s="8" t="s">
        <v>1310</v>
      </c>
      <c r="C207" s="200">
        <v>0.69610972598599996</v>
      </c>
      <c r="D207" s="200">
        <v>4.6184391597300003</v>
      </c>
    </row>
    <row r="208" spans="1:4" ht="27.75" customHeight="1" x14ac:dyDescent="0.2">
      <c r="A208" s="7" t="s">
        <v>1339</v>
      </c>
      <c r="B208" s="8" t="s">
        <v>1310</v>
      </c>
      <c r="C208" s="200">
        <v>1.88795153262</v>
      </c>
      <c r="D208" s="200">
        <v>1.6432269339699999</v>
      </c>
    </row>
    <row r="209" spans="1:4" ht="27.75" customHeight="1" x14ac:dyDescent="0.2">
      <c r="A209" s="7" t="s">
        <v>1314</v>
      </c>
      <c r="B209" s="8" t="s">
        <v>1310</v>
      </c>
      <c r="C209" s="200">
        <v>0.33886847881600002</v>
      </c>
      <c r="D209" s="200">
        <v>0.20089388534400002</v>
      </c>
    </row>
    <row r="210" spans="1:4" ht="27.75" customHeight="1" x14ac:dyDescent="0.2">
      <c r="A210" s="7" t="s">
        <v>1340</v>
      </c>
      <c r="B210" s="8" t="s">
        <v>1310</v>
      </c>
      <c r="C210" s="200">
        <v>0.86667179075400003</v>
      </c>
      <c r="D210" s="200">
        <v>2.6112198485899998</v>
      </c>
    </row>
    <row r="211" spans="1:4" ht="27.75" customHeight="1" x14ac:dyDescent="0.2">
      <c r="A211" s="7" t="s">
        <v>1315</v>
      </c>
      <c r="B211" s="8" t="s">
        <v>1310</v>
      </c>
      <c r="C211" s="200">
        <v>0.59089731971799997</v>
      </c>
      <c r="D211" s="200">
        <v>0.206620091857</v>
      </c>
    </row>
    <row r="212" spans="1:4" ht="27.75" customHeight="1" x14ac:dyDescent="0.2">
      <c r="A212" s="7" t="s">
        <v>1341</v>
      </c>
      <c r="B212" s="8" t="s">
        <v>1342</v>
      </c>
      <c r="C212" s="200">
        <v>0</v>
      </c>
      <c r="D212" s="200">
        <v>0</v>
      </c>
    </row>
    <row r="213" spans="1:4" ht="27.75" customHeight="1" x14ac:dyDescent="0.2">
      <c r="A213" s="7" t="s">
        <v>1343</v>
      </c>
      <c r="B213" s="8" t="s">
        <v>1342</v>
      </c>
      <c r="C213" s="200">
        <v>0</v>
      </c>
      <c r="D213" s="200">
        <v>0</v>
      </c>
    </row>
    <row r="214" spans="1:4" ht="27.75" customHeight="1" x14ac:dyDescent="0.2">
      <c r="A214" s="7" t="s">
        <v>1344</v>
      </c>
      <c r="B214" s="8" t="s">
        <v>1342</v>
      </c>
      <c r="C214" s="200">
        <v>1.4978400148299999E-3</v>
      </c>
      <c r="D214" s="200">
        <v>1.3767901686800001E-4</v>
      </c>
    </row>
    <row r="215" spans="1:4" ht="27.75" customHeight="1" x14ac:dyDescent="0.2">
      <c r="A215" s="7" t="s">
        <v>1345</v>
      </c>
      <c r="B215" s="8" t="s">
        <v>1342</v>
      </c>
      <c r="C215" s="200">
        <v>4.3356334752999999E-2</v>
      </c>
      <c r="D215" s="200">
        <v>5.2725918272699998E-2</v>
      </c>
    </row>
    <row r="216" spans="1:4" ht="27.75" customHeight="1" x14ac:dyDescent="0.2">
      <c r="A216" s="7" t="s">
        <v>1341</v>
      </c>
      <c r="B216" s="8" t="s">
        <v>1342</v>
      </c>
      <c r="C216" s="200">
        <v>0</v>
      </c>
      <c r="D216" s="200">
        <v>0</v>
      </c>
    </row>
    <row r="217" spans="1:4" ht="27.75" customHeight="1" x14ac:dyDescent="0.2">
      <c r="A217" s="7" t="s">
        <v>1346</v>
      </c>
      <c r="B217" s="8" t="s">
        <v>1342</v>
      </c>
      <c r="C217" s="200">
        <v>2.1335908666700001</v>
      </c>
      <c r="D217" s="200">
        <v>0.225651186916</v>
      </c>
    </row>
    <row r="218" spans="1:4" ht="27.75" customHeight="1" x14ac:dyDescent="0.2">
      <c r="A218" s="7" t="s">
        <v>1347</v>
      </c>
      <c r="B218" s="8" t="s">
        <v>1342</v>
      </c>
      <c r="C218" s="200">
        <v>0.21906866085999999</v>
      </c>
      <c r="D218" s="200">
        <v>0.30225196190199999</v>
      </c>
    </row>
    <row r="219" spans="1:4" ht="27.75" customHeight="1" x14ac:dyDescent="0.2">
      <c r="A219" s="7" t="s">
        <v>1348</v>
      </c>
      <c r="B219" s="8" t="s">
        <v>1342</v>
      </c>
      <c r="C219" s="200">
        <v>3.1398185892099998E-3</v>
      </c>
      <c r="D219" s="200">
        <v>0.183612133664</v>
      </c>
    </row>
    <row r="220" spans="1:4" ht="27.75" customHeight="1" x14ac:dyDescent="0.2">
      <c r="A220" s="7" t="s">
        <v>1349</v>
      </c>
      <c r="B220" s="8" t="s">
        <v>1342</v>
      </c>
      <c r="C220" s="200">
        <v>7.3242283776300002E-2</v>
      </c>
      <c r="D220" s="200">
        <v>0.229995864976</v>
      </c>
    </row>
    <row r="221" spans="1:4" ht="27.75" customHeight="1" x14ac:dyDescent="0.2">
      <c r="A221" s="7" t="s">
        <v>1350</v>
      </c>
      <c r="B221" s="8" t="s">
        <v>1342</v>
      </c>
      <c r="C221" s="200">
        <v>0.148261713564</v>
      </c>
      <c r="D221" s="200">
        <v>0.46767907889100002</v>
      </c>
    </row>
    <row r="222" spans="1:4" ht="27.75" customHeight="1" x14ac:dyDescent="0.2">
      <c r="A222" s="7" t="s">
        <v>1351</v>
      </c>
      <c r="B222" s="8" t="s">
        <v>1342</v>
      </c>
      <c r="C222" s="200">
        <v>0.42171165331799998</v>
      </c>
      <c r="D222" s="200">
        <v>0.76587302452700001</v>
      </c>
    </row>
    <row r="223" spans="1:4" ht="27.75" customHeight="1" x14ac:dyDescent="0.2">
      <c r="A223" s="7" t="s">
        <v>1352</v>
      </c>
      <c r="B223" s="8" t="s">
        <v>1342</v>
      </c>
      <c r="C223" s="200">
        <v>2.4503223107599999E-2</v>
      </c>
      <c r="D223" s="200">
        <v>1.2164181313899999E-3</v>
      </c>
    </row>
    <row r="224" spans="1:4" ht="27.75" customHeight="1" x14ac:dyDescent="0.2">
      <c r="A224" s="7" t="s">
        <v>1353</v>
      </c>
      <c r="B224" s="8" t="s">
        <v>1342</v>
      </c>
      <c r="C224" s="200">
        <v>0</v>
      </c>
      <c r="D224" s="200">
        <v>0.62459055513299999</v>
      </c>
    </row>
    <row r="225" spans="1:4" ht="27.75" customHeight="1" x14ac:dyDescent="0.2">
      <c r="A225" s="7" t="s">
        <v>1354</v>
      </c>
      <c r="B225" s="8" t="s">
        <v>1342</v>
      </c>
      <c r="C225" s="200">
        <v>0.241533560205</v>
      </c>
      <c r="D225" s="200">
        <v>0.29826442202800002</v>
      </c>
    </row>
    <row r="226" spans="1:4" ht="27.75" customHeight="1" x14ac:dyDescent="0.2">
      <c r="A226" s="7" t="s">
        <v>1355</v>
      </c>
      <c r="B226" s="8" t="s">
        <v>1342</v>
      </c>
      <c r="C226" s="200">
        <v>4.9592337395500001E-2</v>
      </c>
      <c r="D226" s="200">
        <v>2.56134806124E-2</v>
      </c>
    </row>
    <row r="227" spans="1:4" ht="27.75" customHeight="1" x14ac:dyDescent="0.2">
      <c r="A227" s="7" t="s">
        <v>1343</v>
      </c>
      <c r="B227" s="8" t="s">
        <v>1342</v>
      </c>
      <c r="C227" s="200">
        <v>0</v>
      </c>
      <c r="D227" s="200">
        <v>0</v>
      </c>
    </row>
    <row r="228" spans="1:4" ht="27.75" customHeight="1" x14ac:dyDescent="0.2">
      <c r="A228" s="7" t="s">
        <v>1356</v>
      </c>
      <c r="B228" s="8" t="s">
        <v>1342</v>
      </c>
      <c r="C228" s="200">
        <v>1.2348671461700001E-3</v>
      </c>
      <c r="D228" s="200">
        <v>1.0456389819700001E-4</v>
      </c>
    </row>
    <row r="229" spans="1:4" ht="27.75" customHeight="1" x14ac:dyDescent="0.2">
      <c r="A229" s="7" t="s">
        <v>1357</v>
      </c>
      <c r="B229" s="8" t="s">
        <v>1342</v>
      </c>
      <c r="C229" s="200">
        <v>0.19509014694499999</v>
      </c>
      <c r="D229" s="200">
        <v>0.944102249379</v>
      </c>
    </row>
    <row r="230" spans="1:4" ht="27.75" customHeight="1" x14ac:dyDescent="0.2">
      <c r="A230" s="7" t="s">
        <v>1358</v>
      </c>
      <c r="B230" s="8" t="s">
        <v>1342</v>
      </c>
      <c r="C230" s="200">
        <v>0</v>
      </c>
      <c r="D230" s="200">
        <v>0</v>
      </c>
    </row>
    <row r="231" spans="1:4" ht="27.75" customHeight="1" x14ac:dyDescent="0.2">
      <c r="A231" s="7" t="s">
        <v>1359</v>
      </c>
      <c r="B231" s="8" t="s">
        <v>1342</v>
      </c>
      <c r="C231" s="200">
        <v>9.9304982717100004E-2</v>
      </c>
      <c r="D231" s="200">
        <v>8.7486965536400008E-2</v>
      </c>
    </row>
    <row r="232" spans="1:4" ht="27.75" customHeight="1" x14ac:dyDescent="0.2">
      <c r="A232" s="7" t="s">
        <v>1360</v>
      </c>
      <c r="B232" s="8" t="s">
        <v>1342</v>
      </c>
      <c r="C232" s="200">
        <v>1.5593082082999998</v>
      </c>
      <c r="D232" s="200">
        <v>1.6886208773</v>
      </c>
    </row>
    <row r="233" spans="1:4" ht="27.75" customHeight="1" x14ac:dyDescent="0.2">
      <c r="A233" s="7" t="s">
        <v>1345</v>
      </c>
      <c r="B233" s="8" t="s">
        <v>1342</v>
      </c>
      <c r="C233" s="200">
        <v>4.5047978549299997E-2</v>
      </c>
      <c r="D233" s="200">
        <v>5.5626402414399999E-2</v>
      </c>
    </row>
    <row r="234" spans="1:4" ht="27.75" customHeight="1" x14ac:dyDescent="0.2">
      <c r="A234" s="7" t="s">
        <v>1361</v>
      </c>
      <c r="B234" s="8" t="s">
        <v>1342</v>
      </c>
      <c r="C234" s="200">
        <v>0.17920578653899999</v>
      </c>
      <c r="D234" s="200">
        <v>0.227433001887</v>
      </c>
    </row>
    <row r="235" spans="1:4" ht="27.75" customHeight="1" x14ac:dyDescent="0.2">
      <c r="A235" s="7" t="s">
        <v>1362</v>
      </c>
      <c r="B235" s="8" t="s">
        <v>1342</v>
      </c>
      <c r="C235" s="200">
        <v>0</v>
      </c>
      <c r="D235" s="200">
        <v>0.10487369572500001</v>
      </c>
    </row>
    <row r="236" spans="1:4" ht="27.75" customHeight="1" x14ac:dyDescent="0.2">
      <c r="A236" s="7" t="s">
        <v>1363</v>
      </c>
      <c r="B236" s="8" t="s">
        <v>1364</v>
      </c>
      <c r="C236" s="200">
        <v>5.7202368503499995E-2</v>
      </c>
      <c r="D236" s="200">
        <v>0.29116715549100003</v>
      </c>
    </row>
    <row r="237" spans="1:4" ht="27.75" customHeight="1" x14ac:dyDescent="0.2">
      <c r="A237" s="7" t="s">
        <v>1365</v>
      </c>
      <c r="B237" s="8" t="s">
        <v>1364</v>
      </c>
      <c r="C237" s="200">
        <v>8.5690801871300001E-2</v>
      </c>
      <c r="D237" s="200">
        <v>0.81902830646200009</v>
      </c>
    </row>
    <row r="238" spans="1:4" ht="27.75" customHeight="1" x14ac:dyDescent="0.2">
      <c r="A238" s="7" t="s">
        <v>1366</v>
      </c>
      <c r="B238" s="8" t="s">
        <v>1364</v>
      </c>
      <c r="C238" s="200">
        <v>0.16399734248600001</v>
      </c>
      <c r="D238" s="200">
        <v>0.39742104000099998</v>
      </c>
    </row>
    <row r="239" spans="1:4" ht="27.75" customHeight="1" x14ac:dyDescent="0.2">
      <c r="A239" s="7" t="s">
        <v>1367</v>
      </c>
      <c r="B239" s="8" t="s">
        <v>1364</v>
      </c>
      <c r="C239" s="200">
        <v>2.0053521189200001E-2</v>
      </c>
      <c r="D239" s="200">
        <v>0.39042138441700003</v>
      </c>
    </row>
    <row r="240" spans="1:4" ht="27.75" customHeight="1" x14ac:dyDescent="0.2">
      <c r="A240" s="7" t="s">
        <v>1368</v>
      </c>
      <c r="B240" s="8" t="s">
        <v>1364</v>
      </c>
      <c r="C240" s="200">
        <v>4.1572210541099996E-2</v>
      </c>
      <c r="D240" s="200">
        <v>0.31479167644900002</v>
      </c>
    </row>
    <row r="241" spans="1:4" ht="27.75" customHeight="1" x14ac:dyDescent="0.2">
      <c r="A241" s="7" t="s">
        <v>1369</v>
      </c>
      <c r="B241" s="8" t="s">
        <v>1364</v>
      </c>
      <c r="C241" s="200">
        <v>8.8557196578900002E-2</v>
      </c>
      <c r="D241" s="200">
        <v>0.32721011402400002</v>
      </c>
    </row>
    <row r="242" spans="1:4" ht="27.75" customHeight="1" x14ac:dyDescent="0.2">
      <c r="A242" s="7" t="s">
        <v>1370</v>
      </c>
      <c r="B242" s="8" t="s">
        <v>1371</v>
      </c>
      <c r="C242" s="200">
        <v>0</v>
      </c>
      <c r="D242" s="200">
        <v>0.16108663184499999</v>
      </c>
    </row>
    <row r="243" spans="1:4" ht="27.75" customHeight="1" x14ac:dyDescent="0.2">
      <c r="A243" s="7" t="s">
        <v>1372</v>
      </c>
      <c r="B243" s="8" t="s">
        <v>1371</v>
      </c>
      <c r="C243" s="200">
        <v>2.1062157156000003E-2</v>
      </c>
      <c r="D243" s="200">
        <v>0.416344877605</v>
      </c>
    </row>
    <row r="244" spans="1:4" ht="27.75" customHeight="1" x14ac:dyDescent="0.2">
      <c r="A244" s="7" t="s">
        <v>1373</v>
      </c>
      <c r="B244" s="8" t="s">
        <v>1371</v>
      </c>
      <c r="C244" s="200">
        <v>0</v>
      </c>
      <c r="D244" s="200">
        <v>0.41647484210699998</v>
      </c>
    </row>
    <row r="245" spans="1:4" ht="27.75" customHeight="1" x14ac:dyDescent="0.2">
      <c r="A245" s="7" t="s">
        <v>1374</v>
      </c>
      <c r="B245" s="8" t="s">
        <v>1371</v>
      </c>
      <c r="C245" s="200">
        <v>0</v>
      </c>
      <c r="D245" s="200">
        <v>0.41210314201499998</v>
      </c>
    </row>
    <row r="246" spans="1:4" ht="27.75" customHeight="1" x14ac:dyDescent="0.2">
      <c r="A246" s="7" t="s">
        <v>1375</v>
      </c>
      <c r="B246" s="8" t="s">
        <v>1371</v>
      </c>
      <c r="C246" s="200">
        <v>0</v>
      </c>
      <c r="D246" s="200">
        <v>3.1260313047199999E-2</v>
      </c>
    </row>
    <row r="247" spans="1:4" ht="27.75" customHeight="1" x14ac:dyDescent="0.2">
      <c r="A247" s="7" t="s">
        <v>1376</v>
      </c>
      <c r="B247" s="8" t="s">
        <v>1371</v>
      </c>
      <c r="C247" s="200">
        <v>0.66751528232299995</v>
      </c>
      <c r="D247" s="200">
        <v>0.103816690386</v>
      </c>
    </row>
    <row r="248" spans="1:4" ht="27.75" customHeight="1" x14ac:dyDescent="0.2">
      <c r="A248" s="7" t="s">
        <v>1377</v>
      </c>
      <c r="B248" s="8" t="s">
        <v>1371</v>
      </c>
      <c r="C248" s="200">
        <v>0</v>
      </c>
      <c r="D248" s="200">
        <v>0.41231682481600002</v>
      </c>
    </row>
    <row r="249" spans="1:4" ht="27.75" customHeight="1" x14ac:dyDescent="0.2">
      <c r="A249" s="7" t="s">
        <v>1378</v>
      </c>
      <c r="B249" s="8" t="s">
        <v>1371</v>
      </c>
      <c r="C249" s="200">
        <v>0.80311200962500007</v>
      </c>
      <c r="D249" s="200">
        <v>-7.3908791121400008E-3</v>
      </c>
    </row>
    <row r="250" spans="1:4" ht="27.75" customHeight="1" x14ac:dyDescent="0.2">
      <c r="A250" s="7" t="s">
        <v>1379</v>
      </c>
      <c r="B250" s="8" t="s">
        <v>1371</v>
      </c>
      <c r="C250" s="200">
        <v>1.7834667315799999</v>
      </c>
      <c r="D250" s="200">
        <v>0.22098166864800001</v>
      </c>
    </row>
    <row r="251" spans="1:4" ht="27.75" customHeight="1" x14ac:dyDescent="0.2">
      <c r="A251" s="7" t="s">
        <v>1380</v>
      </c>
      <c r="B251" s="8" t="s">
        <v>1371</v>
      </c>
      <c r="C251" s="200">
        <v>0</v>
      </c>
      <c r="D251" s="200">
        <v>0.11158916949499999</v>
      </c>
    </row>
    <row r="252" spans="1:4" ht="27.75" customHeight="1" x14ac:dyDescent="0.2">
      <c r="A252" s="7" t="s">
        <v>963</v>
      </c>
      <c r="B252" s="8" t="s">
        <v>963</v>
      </c>
      <c r="C252" s="200" t="s">
        <v>963</v>
      </c>
      <c r="D252" s="200" t="s">
        <v>963</v>
      </c>
    </row>
    <row r="253" spans="1:4" ht="27.75" customHeight="1" x14ac:dyDescent="0.2">
      <c r="A253" s="7" t="s">
        <v>1381</v>
      </c>
      <c r="B253" s="8" t="s">
        <v>1371</v>
      </c>
      <c r="C253" s="200">
        <v>0</v>
      </c>
      <c r="D253" s="200">
        <v>0</v>
      </c>
    </row>
    <row r="254" spans="1:4" ht="27.75" customHeight="1" x14ac:dyDescent="0.2">
      <c r="A254" s="7" t="s">
        <v>1370</v>
      </c>
      <c r="B254" s="8" t="s">
        <v>1371</v>
      </c>
      <c r="C254" s="200">
        <v>0</v>
      </c>
      <c r="D254" s="200">
        <v>0.204287582281</v>
      </c>
    </row>
    <row r="255" spans="1:4" ht="27.75" customHeight="1" x14ac:dyDescent="0.2">
      <c r="A255" s="7" t="s">
        <v>1372</v>
      </c>
      <c r="B255" s="8" t="s">
        <v>1371</v>
      </c>
      <c r="C255" s="200">
        <v>2.0283300802500001E-2</v>
      </c>
      <c r="D255" s="200">
        <v>0.44089880311700003</v>
      </c>
    </row>
    <row r="256" spans="1:4" ht="27.75" customHeight="1" x14ac:dyDescent="0.2">
      <c r="A256" s="7" t="s">
        <v>1373</v>
      </c>
      <c r="B256" s="8" t="s">
        <v>1371</v>
      </c>
      <c r="C256" s="200">
        <v>0</v>
      </c>
      <c r="D256" s="200">
        <v>0.44089587355499998</v>
      </c>
    </row>
    <row r="257" spans="1:4" ht="27.75" customHeight="1" x14ac:dyDescent="0.2">
      <c r="A257" s="7" t="s">
        <v>1375</v>
      </c>
      <c r="B257" s="8" t="s">
        <v>1371</v>
      </c>
      <c r="C257" s="200">
        <v>0</v>
      </c>
      <c r="D257" s="200">
        <v>3.2520034660900005E-2</v>
      </c>
    </row>
    <row r="258" spans="1:4" ht="27.75" customHeight="1" x14ac:dyDescent="0.2">
      <c r="A258" s="7" t="s">
        <v>1376</v>
      </c>
      <c r="B258" s="8" t="s">
        <v>1371</v>
      </c>
      <c r="C258" s="200">
        <v>0.75299431673200001</v>
      </c>
      <c r="D258" s="200">
        <v>0.11706244928499999</v>
      </c>
    </row>
    <row r="259" spans="1:4" ht="27.75" customHeight="1" x14ac:dyDescent="0.2">
      <c r="A259" s="7" t="s">
        <v>1382</v>
      </c>
      <c r="B259" s="8" t="s">
        <v>1371</v>
      </c>
      <c r="C259" s="200">
        <v>9.7805583424500006E-3</v>
      </c>
      <c r="D259" s="200">
        <v>0.53893689712699999</v>
      </c>
    </row>
    <row r="260" spans="1:4" ht="27.75" customHeight="1" x14ac:dyDescent="0.2">
      <c r="A260" s="7" t="s">
        <v>1383</v>
      </c>
      <c r="B260" s="8" t="s">
        <v>1371</v>
      </c>
      <c r="C260" s="200">
        <v>6.9501807383000005E-2</v>
      </c>
      <c r="D260" s="200">
        <v>1.49488957596</v>
      </c>
    </row>
    <row r="261" spans="1:4" ht="27.75" customHeight="1" x14ac:dyDescent="0.2">
      <c r="A261" s="7" t="s">
        <v>1384</v>
      </c>
      <c r="B261" s="8" t="s">
        <v>1371</v>
      </c>
      <c r="C261" s="200">
        <v>4.3086854162199997E-2</v>
      </c>
      <c r="D261" s="200">
        <v>0.51937555314999995</v>
      </c>
    </row>
    <row r="262" spans="1:4" ht="27.75" customHeight="1" x14ac:dyDescent="0.2">
      <c r="A262" s="7" t="s">
        <v>1385</v>
      </c>
      <c r="B262" s="8" t="s">
        <v>1371</v>
      </c>
      <c r="C262" s="200">
        <v>0.75311630409300001</v>
      </c>
      <c r="D262" s="200">
        <v>0.11708139826199999</v>
      </c>
    </row>
    <row r="263" spans="1:4" ht="27.75" customHeight="1" x14ac:dyDescent="0.2">
      <c r="A263" s="7" t="s">
        <v>1386</v>
      </c>
      <c r="B263" s="8" t="s">
        <v>1371</v>
      </c>
      <c r="C263" s="200">
        <v>0.63913470213599999</v>
      </c>
      <c r="D263" s="200">
        <v>7.444081950720001E-2</v>
      </c>
    </row>
    <row r="264" spans="1:4" ht="27.75" customHeight="1" x14ac:dyDescent="0.2">
      <c r="A264" s="7" t="s">
        <v>1387</v>
      </c>
      <c r="B264" s="8" t="s">
        <v>1371</v>
      </c>
      <c r="C264" s="200">
        <v>-1.7522001839300001E-4</v>
      </c>
      <c r="D264" s="200">
        <v>4.5559460369E-2</v>
      </c>
    </row>
    <row r="265" spans="1:4" ht="27.75" customHeight="1" x14ac:dyDescent="0.2">
      <c r="A265" s="7" t="s">
        <v>1388</v>
      </c>
      <c r="B265" s="8" t="s">
        <v>1371</v>
      </c>
      <c r="C265" s="200">
        <v>0</v>
      </c>
      <c r="D265" s="200">
        <v>0.100418690204</v>
      </c>
    </row>
    <row r="266" spans="1:4" ht="27.75" customHeight="1" x14ac:dyDescent="0.2">
      <c r="A266" s="7" t="s">
        <v>1389</v>
      </c>
      <c r="B266" s="8" t="s">
        <v>1371</v>
      </c>
      <c r="C266" s="200">
        <v>1.7029938401599998E-2</v>
      </c>
      <c r="D266" s="200">
        <v>0.52984945955200002</v>
      </c>
    </row>
    <row r="267" spans="1:4" ht="27.75" customHeight="1" x14ac:dyDescent="0.2">
      <c r="A267" s="7" t="s">
        <v>1390</v>
      </c>
      <c r="B267" s="8" t="s">
        <v>1371</v>
      </c>
      <c r="C267" s="200">
        <v>0.25588312780400002</v>
      </c>
      <c r="D267" s="200">
        <v>1.4287809978099999</v>
      </c>
    </row>
    <row r="268" spans="1:4" ht="27.75" customHeight="1" x14ac:dyDescent="0.2">
      <c r="A268" s="7" t="s">
        <v>1391</v>
      </c>
      <c r="B268" s="8" t="s">
        <v>1371</v>
      </c>
      <c r="C268" s="200">
        <v>1.3563722027500001E-2</v>
      </c>
      <c r="D268" s="200">
        <v>2.7222433392799998</v>
      </c>
    </row>
    <row r="269" spans="1:4" ht="27.75" customHeight="1" x14ac:dyDescent="0.2">
      <c r="A269" s="7" t="s">
        <v>1377</v>
      </c>
      <c r="B269" s="8" t="s">
        <v>1371</v>
      </c>
      <c r="C269" s="200">
        <v>0</v>
      </c>
      <c r="D269" s="200">
        <v>0.43671275031599999</v>
      </c>
    </row>
    <row r="270" spans="1:4" ht="27.75" customHeight="1" x14ac:dyDescent="0.2">
      <c r="A270" s="7" t="s">
        <v>1378</v>
      </c>
      <c r="B270" s="8" t="s">
        <v>1371</v>
      </c>
      <c r="C270" s="200">
        <v>0.8983509476210001</v>
      </c>
      <c r="D270" s="200">
        <v>-5.4493360261100004E-3</v>
      </c>
    </row>
    <row r="271" spans="1:4" ht="27.75" customHeight="1" x14ac:dyDescent="0.2">
      <c r="A271" s="7" t="s">
        <v>1392</v>
      </c>
      <c r="B271" s="8" t="s">
        <v>1371</v>
      </c>
      <c r="C271" s="200">
        <v>8.48852824944E-2</v>
      </c>
      <c r="D271" s="200">
        <v>0.29464752206600003</v>
      </c>
    </row>
    <row r="272" spans="1:4" ht="27.75" customHeight="1" x14ac:dyDescent="0.2">
      <c r="A272" s="7" t="s">
        <v>1393</v>
      </c>
      <c r="B272" s="8" t="s">
        <v>1371</v>
      </c>
      <c r="C272" s="200">
        <v>0.26600067277599998</v>
      </c>
      <c r="D272" s="200">
        <v>1.8512505352899999</v>
      </c>
    </row>
    <row r="273" spans="1:4" ht="27.75" customHeight="1" x14ac:dyDescent="0.2">
      <c r="A273" s="7" t="s">
        <v>1394</v>
      </c>
      <c r="B273" s="8" t="s">
        <v>1371</v>
      </c>
      <c r="C273" s="200">
        <v>0.137111021187</v>
      </c>
      <c r="D273" s="200">
        <v>1.1725779249899999</v>
      </c>
    </row>
    <row r="274" spans="1:4" ht="27.75" customHeight="1" x14ac:dyDescent="0.2">
      <c r="A274" s="7" t="s">
        <v>1395</v>
      </c>
      <c r="B274" s="8" t="s">
        <v>1371</v>
      </c>
      <c r="C274" s="200">
        <v>0</v>
      </c>
      <c r="D274" s="200">
        <v>0.43690812313299998</v>
      </c>
    </row>
    <row r="275" spans="1:4" ht="27.75" customHeight="1" x14ac:dyDescent="0.2">
      <c r="A275" s="7" t="s">
        <v>1379</v>
      </c>
      <c r="B275" s="8" t="s">
        <v>1371</v>
      </c>
      <c r="C275" s="200">
        <v>2.0487840201399998</v>
      </c>
      <c r="D275" s="200">
        <v>0.24691601869099999</v>
      </c>
    </row>
    <row r="276" spans="1:4" ht="27.75" customHeight="1" x14ac:dyDescent="0.2">
      <c r="A276" s="7" t="s">
        <v>1396</v>
      </c>
      <c r="B276" s="8" t="s">
        <v>1371</v>
      </c>
      <c r="C276" s="200">
        <v>4.7172949685400003E-3</v>
      </c>
      <c r="D276" s="200">
        <v>2.80681649434</v>
      </c>
    </row>
    <row r="277" spans="1:4" ht="27.75" customHeight="1" x14ac:dyDescent="0.2">
      <c r="A277" s="7" t="s">
        <v>1397</v>
      </c>
      <c r="B277" s="8" t="s">
        <v>1371</v>
      </c>
      <c r="C277" s="200">
        <v>0.80990160735200001</v>
      </c>
      <c r="D277" s="200">
        <v>2.8942223150699999</v>
      </c>
    </row>
    <row r="278" spans="1:4" ht="27.75" customHeight="1" x14ac:dyDescent="0.2">
      <c r="A278" s="7" t="s">
        <v>1398</v>
      </c>
      <c r="B278" s="8" t="s">
        <v>1371</v>
      </c>
      <c r="C278" s="200">
        <v>-2.8972779247800002E-3</v>
      </c>
      <c r="D278" s="200">
        <v>0.32670671379499999</v>
      </c>
    </row>
    <row r="279" spans="1:4" ht="27.75" customHeight="1" x14ac:dyDescent="0.2">
      <c r="A279" s="7" t="s">
        <v>1399</v>
      </c>
      <c r="B279" s="8" t="s">
        <v>1371</v>
      </c>
      <c r="C279" s="200">
        <v>5.1391777545699999E-2</v>
      </c>
      <c r="D279" s="200">
        <v>1.8236705090500001</v>
      </c>
    </row>
    <row r="280" spans="1:4" ht="27.75" customHeight="1" x14ac:dyDescent="0.2">
      <c r="A280" s="7" t="s">
        <v>1400</v>
      </c>
      <c r="B280" s="8" t="s">
        <v>1371</v>
      </c>
      <c r="C280" s="200">
        <v>0.37272090764100002</v>
      </c>
      <c r="D280" s="200">
        <v>3.7649142568</v>
      </c>
    </row>
    <row r="281" spans="1:4" ht="27.75" customHeight="1" x14ac:dyDescent="0.2">
      <c r="A281" s="7" t="s">
        <v>1401</v>
      </c>
      <c r="B281" s="8" t="s">
        <v>1371</v>
      </c>
      <c r="C281" s="200">
        <v>4.1872330651900004E-3</v>
      </c>
      <c r="D281" s="200">
        <v>0.275443820309</v>
      </c>
    </row>
    <row r="282" spans="1:4" ht="27.75" customHeight="1" x14ac:dyDescent="0.2">
      <c r="A282" s="7" t="s">
        <v>1402</v>
      </c>
      <c r="B282" s="8" t="s">
        <v>1371</v>
      </c>
      <c r="C282" s="200">
        <v>0.232546037318</v>
      </c>
      <c r="D282" s="200">
        <v>2.8733356004999999</v>
      </c>
    </row>
    <row r="283" spans="1:4" ht="27.75" customHeight="1" x14ac:dyDescent="0.2">
      <c r="A283" s="7" t="s">
        <v>1403</v>
      </c>
      <c r="B283" s="8" t="s">
        <v>1371</v>
      </c>
      <c r="C283" s="200">
        <v>2.5736873684300002E-2</v>
      </c>
      <c r="D283" s="200">
        <v>1.57540742932</v>
      </c>
    </row>
    <row r="284" spans="1:4" ht="27.75" customHeight="1" x14ac:dyDescent="0.2">
      <c r="A284" s="7" t="s">
        <v>1404</v>
      </c>
      <c r="B284" s="8" t="s">
        <v>1371</v>
      </c>
      <c r="C284" s="200">
        <v>0</v>
      </c>
      <c r="D284" s="200">
        <v>0.23818366530500001</v>
      </c>
    </row>
    <row r="285" spans="1:4" ht="27.75" customHeight="1" x14ac:dyDescent="0.2">
      <c r="A285" s="7" t="s">
        <v>1380</v>
      </c>
      <c r="B285" s="8" t="s">
        <v>1371</v>
      </c>
      <c r="C285" s="200">
        <v>2.46644643563E-4</v>
      </c>
      <c r="D285" s="200">
        <v>0.14810569607599999</v>
      </c>
    </row>
    <row r="286" spans="1:4" ht="27.75" customHeight="1" x14ac:dyDescent="0.2">
      <c r="A286" s="7" t="s">
        <v>1405</v>
      </c>
      <c r="B286" s="8" t="s">
        <v>1371</v>
      </c>
      <c r="C286" s="200">
        <v>2.3497379430299999E-2</v>
      </c>
      <c r="D286" s="200">
        <v>1.3287882011800001</v>
      </c>
    </row>
    <row r="287" spans="1:4" ht="27.75" customHeight="1" x14ac:dyDescent="0.2">
      <c r="A287" s="7" t="s">
        <v>1406</v>
      </c>
      <c r="B287" s="8" t="s">
        <v>1371</v>
      </c>
      <c r="C287" s="200">
        <v>-9.7827534055300001E-3</v>
      </c>
      <c r="D287" s="200">
        <v>0.50494406083999999</v>
      </c>
    </row>
    <row r="288" spans="1:4" ht="27.75" customHeight="1" x14ac:dyDescent="0.2">
      <c r="A288" s="7" t="s">
        <v>1407</v>
      </c>
      <c r="B288" s="8" t="s">
        <v>1371</v>
      </c>
      <c r="C288" s="200">
        <v>1.3249722479300001</v>
      </c>
      <c r="D288" s="200">
        <v>1.5797658086099999</v>
      </c>
    </row>
    <row r="289" spans="1:4" ht="27.75" customHeight="1" x14ac:dyDescent="0.2">
      <c r="A289" s="7" t="s">
        <v>1408</v>
      </c>
      <c r="B289" s="8" t="s">
        <v>1371</v>
      </c>
      <c r="C289" s="200">
        <v>1.5481471277900001E-3</v>
      </c>
      <c r="D289" s="200">
        <v>3.7427493200200002</v>
      </c>
    </row>
    <row r="290" spans="1:4" ht="27.75" customHeight="1" x14ac:dyDescent="0.2">
      <c r="A290" s="7" t="s">
        <v>1409</v>
      </c>
      <c r="B290" s="8" t="s">
        <v>1371</v>
      </c>
      <c r="C290" s="200">
        <v>1.3189804913499999E-2</v>
      </c>
      <c r="D290" s="200">
        <v>0.56444123263799995</v>
      </c>
    </row>
    <row r="291" spans="1:4" ht="27.75" customHeight="1" x14ac:dyDescent="0.2">
      <c r="A291" s="7" t="s">
        <v>1410</v>
      </c>
      <c r="B291" s="8" t="s">
        <v>1371</v>
      </c>
      <c r="C291" s="200">
        <v>4.9199106564700001E-2</v>
      </c>
      <c r="D291" s="200">
        <v>0.48672133388900002</v>
      </c>
    </row>
    <row r="292" spans="1:4" ht="27.75" customHeight="1" x14ac:dyDescent="0.2">
      <c r="A292" s="7" t="s">
        <v>1411</v>
      </c>
      <c r="B292" s="8" t="s">
        <v>1371</v>
      </c>
      <c r="C292" s="200">
        <v>0</v>
      </c>
      <c r="D292" s="200">
        <v>0</v>
      </c>
    </row>
    <row r="293" spans="1:4" ht="27.75" customHeight="1" x14ac:dyDescent="0.2">
      <c r="A293" s="7" t="s">
        <v>1411</v>
      </c>
      <c r="B293" s="8" t="s">
        <v>1371</v>
      </c>
      <c r="C293" s="200">
        <v>0</v>
      </c>
      <c r="D293" s="200">
        <v>4.9935700000000001E-3</v>
      </c>
    </row>
    <row r="294" spans="1:4" ht="27.75" customHeight="1" x14ac:dyDescent="0.2">
      <c r="A294" s="7" t="s">
        <v>1412</v>
      </c>
      <c r="B294" s="8" t="s">
        <v>1413</v>
      </c>
      <c r="C294" s="200">
        <v>4.1032489146800001E-2</v>
      </c>
      <c r="D294" s="200">
        <v>1.01869740894</v>
      </c>
    </row>
    <row r="295" spans="1:4" ht="27.75" customHeight="1" x14ac:dyDescent="0.2">
      <c r="A295" s="7" t="s">
        <v>1414</v>
      </c>
      <c r="B295" s="8" t="s">
        <v>1413</v>
      </c>
      <c r="C295" s="200">
        <v>7.27736828876E-2</v>
      </c>
      <c r="D295" s="200">
        <v>0.59571026155000006</v>
      </c>
    </row>
    <row r="296" spans="1:4" ht="27.75" customHeight="1" x14ac:dyDescent="0.2">
      <c r="A296" s="7" t="s">
        <v>1415</v>
      </c>
      <c r="B296" s="8" t="s">
        <v>1413</v>
      </c>
      <c r="C296" s="200">
        <v>0.13311667913900002</v>
      </c>
      <c r="D296" s="200">
        <v>0.67664441194400005</v>
      </c>
    </row>
    <row r="297" spans="1:4" ht="27.75" customHeight="1" x14ac:dyDescent="0.2">
      <c r="A297" s="7" t="s">
        <v>1416</v>
      </c>
      <c r="B297" s="8" t="s">
        <v>1413</v>
      </c>
      <c r="C297" s="200">
        <v>0</v>
      </c>
      <c r="D297" s="200">
        <v>4.2343526859500005E-2</v>
      </c>
    </row>
    <row r="298" spans="1:4" ht="27.75" customHeight="1" x14ac:dyDescent="0.2">
      <c r="A298" s="7" t="s">
        <v>1417</v>
      </c>
      <c r="B298" s="8" t="s">
        <v>1413</v>
      </c>
      <c r="C298" s="200">
        <v>1.5437518460700002</v>
      </c>
      <c r="D298" s="200">
        <v>2.65004091534</v>
      </c>
    </row>
    <row r="299" spans="1:4" ht="27.75" customHeight="1" x14ac:dyDescent="0.2">
      <c r="A299" s="7" t="s">
        <v>1418</v>
      </c>
      <c r="B299" s="8" t="s">
        <v>1413</v>
      </c>
      <c r="C299" s="200">
        <v>0.11191736448100001</v>
      </c>
      <c r="D299" s="200">
        <v>0.32989993045799998</v>
      </c>
    </row>
    <row r="300" spans="1:4" ht="27.75" customHeight="1" x14ac:dyDescent="0.2">
      <c r="A300" s="7" t="s">
        <v>1419</v>
      </c>
      <c r="B300" s="8" t="s">
        <v>1413</v>
      </c>
      <c r="C300" s="200">
        <v>0.335533984402</v>
      </c>
      <c r="D300" s="200">
        <v>0.87172341978000001</v>
      </c>
    </row>
    <row r="301" spans="1:4" ht="27.75" customHeight="1" x14ac:dyDescent="0.2">
      <c r="A301" s="7" t="s">
        <v>1420</v>
      </c>
      <c r="B301" s="8" t="s">
        <v>1413</v>
      </c>
      <c r="C301" s="200">
        <v>0.48564833885399999</v>
      </c>
      <c r="D301" s="200">
        <v>3.1951699286799999</v>
      </c>
    </row>
    <row r="302" spans="1:4" ht="27.75" customHeight="1" x14ac:dyDescent="0.2">
      <c r="A302" s="7" t="s">
        <v>1421</v>
      </c>
      <c r="B302" s="8" t="s">
        <v>1413</v>
      </c>
      <c r="C302" s="200">
        <v>0.97269994236800006</v>
      </c>
      <c r="D302" s="200">
        <v>4.33133082207</v>
      </c>
    </row>
    <row r="303" spans="1:4" ht="27.75" customHeight="1" x14ac:dyDescent="0.2">
      <c r="A303" s="7" t="s">
        <v>1422</v>
      </c>
      <c r="B303" s="8" t="s">
        <v>1413</v>
      </c>
      <c r="C303" s="200">
        <v>0.33056239996300002</v>
      </c>
      <c r="D303" s="200">
        <v>1.1142822587400001</v>
      </c>
    </row>
    <row r="304" spans="1:4" ht="27.75" customHeight="1" x14ac:dyDescent="0.2">
      <c r="A304" s="7" t="s">
        <v>1423</v>
      </c>
      <c r="B304" s="8" t="s">
        <v>1413</v>
      </c>
      <c r="C304" s="200">
        <v>0.10296242981499999</v>
      </c>
      <c r="D304" s="200">
        <v>0.95593500291299993</v>
      </c>
    </row>
    <row r="305" spans="1:4" ht="27.75" customHeight="1" x14ac:dyDescent="0.2">
      <c r="A305" s="7" t="s">
        <v>1424</v>
      </c>
      <c r="B305" s="8" t="s">
        <v>1413</v>
      </c>
      <c r="C305" s="200">
        <v>1.3057308132000001</v>
      </c>
      <c r="D305" s="200">
        <v>-0.31369337274600001</v>
      </c>
    </row>
    <row r="306" spans="1:4" ht="27.75" customHeight="1" x14ac:dyDescent="0.2">
      <c r="A306" s="7" t="s">
        <v>1425</v>
      </c>
      <c r="B306" s="8" t="s">
        <v>1413</v>
      </c>
      <c r="C306" s="200">
        <v>1.34658774129</v>
      </c>
      <c r="D306" s="200">
        <v>2.5715824917599996</v>
      </c>
    </row>
    <row r="307" spans="1:4" ht="27.75" customHeight="1" x14ac:dyDescent="0.2">
      <c r="A307" s="7" t="s">
        <v>1426</v>
      </c>
      <c r="B307" s="8" t="s">
        <v>1413</v>
      </c>
      <c r="C307" s="200">
        <v>0.66658750571799996</v>
      </c>
      <c r="D307" s="200">
        <v>1.3920757697100001</v>
      </c>
    </row>
    <row r="308" spans="1:4" ht="27.75" customHeight="1" x14ac:dyDescent="0.2">
      <c r="A308" s="7" t="s">
        <v>1427</v>
      </c>
      <c r="B308" s="8" t="s">
        <v>1413</v>
      </c>
      <c r="C308" s="200">
        <v>0.44358574070100004</v>
      </c>
      <c r="D308" s="200">
        <v>0.13976054104999999</v>
      </c>
    </row>
    <row r="309" spans="1:4" ht="27.75" customHeight="1" x14ac:dyDescent="0.2">
      <c r="A309" s="7" t="s">
        <v>1428</v>
      </c>
      <c r="B309" s="8" t="s">
        <v>1413</v>
      </c>
      <c r="C309" s="200">
        <v>0.25858981279900001</v>
      </c>
      <c r="D309" s="200">
        <v>2.5042662684499999</v>
      </c>
    </row>
    <row r="310" spans="1:4" ht="27.75" customHeight="1" x14ac:dyDescent="0.2">
      <c r="A310" s="7" t="s">
        <v>1429</v>
      </c>
      <c r="B310" s="8" t="s">
        <v>1413</v>
      </c>
      <c r="C310" s="200">
        <v>0.29309647075200002</v>
      </c>
      <c r="D310" s="200">
        <v>1.5804292906699999</v>
      </c>
    </row>
    <row r="311" spans="1:4" ht="27.75" customHeight="1" x14ac:dyDescent="0.2">
      <c r="A311" s="7" t="s">
        <v>1430</v>
      </c>
      <c r="B311" s="8" t="s">
        <v>1413</v>
      </c>
      <c r="C311" s="200">
        <v>5.1336063903099999E-2</v>
      </c>
      <c r="D311" s="200">
        <v>0.80792245653400008</v>
      </c>
    </row>
    <row r="312" spans="1:4" ht="27.75" customHeight="1" x14ac:dyDescent="0.2">
      <c r="A312" s="7" t="s">
        <v>1431</v>
      </c>
      <c r="B312" s="8" t="s">
        <v>1413</v>
      </c>
      <c r="C312" s="200">
        <v>0.23168168397200001</v>
      </c>
      <c r="D312" s="200">
        <v>2.6997534734599999</v>
      </c>
    </row>
    <row r="313" spans="1:4" ht="27.75" customHeight="1" x14ac:dyDescent="0.2">
      <c r="A313" s="7" t="s">
        <v>1432</v>
      </c>
      <c r="B313" s="8" t="s">
        <v>1413</v>
      </c>
      <c r="C313" s="200">
        <v>0.117022900703</v>
      </c>
      <c r="D313" s="200">
        <v>0.75589268482000005</v>
      </c>
    </row>
    <row r="314" spans="1:4" ht="27.75" customHeight="1" x14ac:dyDescent="0.2">
      <c r="A314" s="7" t="s">
        <v>1433</v>
      </c>
      <c r="B314" s="8" t="s">
        <v>1434</v>
      </c>
      <c r="C314" s="200">
        <v>0.13975152978800001</v>
      </c>
      <c r="D314" s="200">
        <v>0.116205928601</v>
      </c>
    </row>
    <row r="315" spans="1:4" ht="27.75" customHeight="1" x14ac:dyDescent="0.2">
      <c r="A315" s="7" t="s">
        <v>1435</v>
      </c>
      <c r="B315" s="8" t="s">
        <v>1434</v>
      </c>
      <c r="C315" s="200">
        <v>1.4723277565899999</v>
      </c>
      <c r="D315" s="200">
        <v>1.1163443151100001</v>
      </c>
    </row>
    <row r="316" spans="1:4" ht="27.75" customHeight="1" x14ac:dyDescent="0.2">
      <c r="A316" s="7" t="s">
        <v>1436</v>
      </c>
      <c r="B316" s="8" t="s">
        <v>1434</v>
      </c>
      <c r="C316" s="200">
        <v>0.28139410676600002</v>
      </c>
      <c r="D316" s="200">
        <v>0.32613064793299995</v>
      </c>
    </row>
    <row r="317" spans="1:4" ht="27.75" customHeight="1" x14ac:dyDescent="0.2">
      <c r="A317" s="7" t="s">
        <v>1437</v>
      </c>
      <c r="B317" s="8" t="s">
        <v>1434</v>
      </c>
      <c r="C317" s="200">
        <v>9.8897199579300009E-4</v>
      </c>
      <c r="D317" s="200">
        <v>2.1752738317700002E-3</v>
      </c>
    </row>
    <row r="318" spans="1:4" ht="27.75" customHeight="1" x14ac:dyDescent="0.2">
      <c r="A318" s="7" t="s">
        <v>1438</v>
      </c>
      <c r="B318" s="8" t="s">
        <v>1434</v>
      </c>
      <c r="C318" s="200">
        <v>5.8278033951499997E-2</v>
      </c>
      <c r="D318" s="200">
        <v>0.17375409830399999</v>
      </c>
    </row>
    <row r="319" spans="1:4" ht="27.75" customHeight="1" x14ac:dyDescent="0.2">
      <c r="A319" s="7" t="s">
        <v>1439</v>
      </c>
      <c r="B319" s="8" t="s">
        <v>1434</v>
      </c>
      <c r="C319" s="200">
        <v>0.282208741564</v>
      </c>
      <c r="D319" s="200">
        <v>0.244447882954</v>
      </c>
    </row>
    <row r="320" spans="1:4" ht="27.75" customHeight="1" x14ac:dyDescent="0.2">
      <c r="A320" s="7" t="s">
        <v>1440</v>
      </c>
      <c r="B320" s="8" t="s">
        <v>1434</v>
      </c>
      <c r="C320" s="200">
        <v>0.37533668341800003</v>
      </c>
      <c r="D320" s="200">
        <v>0.48377717104899998</v>
      </c>
    </row>
    <row r="321" spans="1:4" ht="27.75" customHeight="1" x14ac:dyDescent="0.2">
      <c r="A321" s="7" t="s">
        <v>1441</v>
      </c>
      <c r="B321" s="8" t="s">
        <v>1442</v>
      </c>
      <c r="C321" s="200">
        <v>9.18392259307E-2</v>
      </c>
      <c r="D321" s="200">
        <v>0.14145079545600001</v>
      </c>
    </row>
    <row r="322" spans="1:4" ht="27.75" customHeight="1" x14ac:dyDescent="0.2">
      <c r="A322" s="7" t="s">
        <v>1443</v>
      </c>
      <c r="B322" s="8" t="s">
        <v>1442</v>
      </c>
      <c r="C322" s="200">
        <v>0.48213081851</v>
      </c>
      <c r="D322" s="200">
        <v>1.38958872886</v>
      </c>
    </row>
    <row r="323" spans="1:4" ht="27.75" customHeight="1" x14ac:dyDescent="0.2">
      <c r="A323" s="7" t="s">
        <v>1444</v>
      </c>
      <c r="B323" s="8" t="s">
        <v>1442</v>
      </c>
      <c r="C323" s="200">
        <v>0.12886810139999999</v>
      </c>
      <c r="D323" s="200">
        <v>0.67527939641800006</v>
      </c>
    </row>
    <row r="324" spans="1:4" ht="27.75" customHeight="1" x14ac:dyDescent="0.2">
      <c r="A324" s="7" t="s">
        <v>1445</v>
      </c>
      <c r="B324" s="8" t="s">
        <v>1442</v>
      </c>
      <c r="C324" s="200">
        <v>0.22842056427899998</v>
      </c>
      <c r="D324" s="200">
        <v>0.58048909883099997</v>
      </c>
    </row>
    <row r="325" spans="1:4" ht="27.75" customHeight="1" x14ac:dyDescent="0.2">
      <c r="A325" s="7" t="s">
        <v>1446</v>
      </c>
      <c r="B325" s="8" t="s">
        <v>1442</v>
      </c>
      <c r="C325" s="200">
        <v>0.35050005163999998</v>
      </c>
      <c r="D325" s="200">
        <v>1.8540983186000002</v>
      </c>
    </row>
    <row r="326" spans="1:4" ht="27.75" customHeight="1" x14ac:dyDescent="0.2">
      <c r="A326" s="7" t="s">
        <v>1447</v>
      </c>
      <c r="B326" s="8" t="s">
        <v>1448</v>
      </c>
      <c r="C326" s="200">
        <v>0</v>
      </c>
      <c r="D326" s="200">
        <v>0</v>
      </c>
    </row>
    <row r="327" spans="1:4" ht="27.75" customHeight="1" x14ac:dyDescent="0.2">
      <c r="A327" s="7" t="s">
        <v>1449</v>
      </c>
      <c r="B327" s="8" t="s">
        <v>1448</v>
      </c>
      <c r="C327" s="200">
        <v>0.44729982124700002</v>
      </c>
      <c r="D327" s="200">
        <v>0.43888458208800002</v>
      </c>
    </row>
    <row r="328" spans="1:4" ht="27.75" customHeight="1" x14ac:dyDescent="0.2">
      <c r="A328" s="7" t="s">
        <v>1450</v>
      </c>
      <c r="B328" s="8" t="s">
        <v>1448</v>
      </c>
      <c r="C328" s="200">
        <v>0.79513701180600005</v>
      </c>
      <c r="D328" s="200">
        <v>0.13586757806800001</v>
      </c>
    </row>
    <row r="329" spans="1:4" ht="27.75" customHeight="1" x14ac:dyDescent="0.2">
      <c r="A329" s="7" t="s">
        <v>1451</v>
      </c>
      <c r="B329" s="8" t="s">
        <v>1448</v>
      </c>
      <c r="C329" s="200">
        <v>0.30469253886000003</v>
      </c>
      <c r="D329" s="200">
        <v>0.21853019493599998</v>
      </c>
    </row>
    <row r="330" spans="1:4" ht="27.75" customHeight="1" x14ac:dyDescent="0.2">
      <c r="A330" s="7" t="s">
        <v>1452</v>
      </c>
      <c r="B330" s="8" t="s">
        <v>1448</v>
      </c>
      <c r="C330" s="200">
        <v>0.28621655364999998</v>
      </c>
      <c r="D330" s="200">
        <v>0.19576103228900002</v>
      </c>
    </row>
    <row r="331" spans="1:4" ht="27.75" customHeight="1" x14ac:dyDescent="0.2">
      <c r="A331" s="7" t="s">
        <v>1453</v>
      </c>
      <c r="B331" s="8" t="s">
        <v>1448</v>
      </c>
      <c r="C331" s="200">
        <v>0</v>
      </c>
      <c r="D331" s="200">
        <v>4.7823999999999998E-2</v>
      </c>
    </row>
    <row r="332" spans="1:4" ht="27.75" customHeight="1" x14ac:dyDescent="0.2">
      <c r="A332" s="7" t="s">
        <v>1454</v>
      </c>
      <c r="B332" s="8" t="s">
        <v>1448</v>
      </c>
      <c r="C332" s="200">
        <v>0</v>
      </c>
      <c r="D332" s="200">
        <v>8.29446E-3</v>
      </c>
    </row>
    <row r="333" spans="1:4" ht="27.75" customHeight="1" x14ac:dyDescent="0.2">
      <c r="A333" s="7" t="s">
        <v>1455</v>
      </c>
      <c r="B333" s="8" t="s">
        <v>1456</v>
      </c>
      <c r="C333" s="200">
        <v>0</v>
      </c>
      <c r="D333" s="200">
        <v>-0.31775832591800002</v>
      </c>
    </row>
    <row r="334" spans="1:4" ht="27.75" customHeight="1" x14ac:dyDescent="0.2">
      <c r="A334" s="7" t="s">
        <v>1457</v>
      </c>
      <c r="B334" s="8" t="s">
        <v>1456</v>
      </c>
      <c r="C334" s="200">
        <v>-2.9056332070999998E-2</v>
      </c>
      <c r="D334" s="200">
        <v>4.6310299284199996E-2</v>
      </c>
    </row>
    <row r="335" spans="1:4" ht="27.75" customHeight="1" x14ac:dyDescent="0.2">
      <c r="A335" s="7" t="s">
        <v>1458</v>
      </c>
      <c r="B335" s="8" t="s">
        <v>1456</v>
      </c>
      <c r="C335" s="200">
        <v>1.3709698534399999</v>
      </c>
      <c r="D335" s="200">
        <v>8.8110231190099988E-2</v>
      </c>
    </row>
    <row r="336" spans="1:4" ht="27.75" customHeight="1" x14ac:dyDescent="0.2">
      <c r="A336" s="7" t="s">
        <v>1459</v>
      </c>
      <c r="B336" s="8" t="s">
        <v>1456</v>
      </c>
      <c r="C336" s="200">
        <v>0.52177697717900007</v>
      </c>
      <c r="D336" s="200">
        <v>4.4608729250700002E-2</v>
      </c>
    </row>
    <row r="337" spans="1:4" ht="27.75" customHeight="1" x14ac:dyDescent="0.2">
      <c r="A337" s="7" t="s">
        <v>1460</v>
      </c>
      <c r="B337" s="8" t="s">
        <v>1456</v>
      </c>
      <c r="C337" s="200">
        <v>9.5425297573999993E-2</v>
      </c>
      <c r="D337" s="200">
        <v>1.5503043243600001</v>
      </c>
    </row>
    <row r="338" spans="1:4" ht="27.75" customHeight="1" x14ac:dyDescent="0.2">
      <c r="A338" s="7" t="s">
        <v>1455</v>
      </c>
      <c r="B338" s="8" t="s">
        <v>1456</v>
      </c>
      <c r="C338" s="200">
        <v>0</v>
      </c>
      <c r="D338" s="200">
        <v>-0.26010703165100002</v>
      </c>
    </row>
    <row r="339" spans="1:4" ht="27.75" customHeight="1" x14ac:dyDescent="0.2">
      <c r="A339" s="7" t="s">
        <v>1461</v>
      </c>
      <c r="B339" s="8" t="s">
        <v>1456</v>
      </c>
      <c r="C339" s="200">
        <v>6.4317952923300004E-2</v>
      </c>
      <c r="D339" s="200">
        <v>0.23256270201099999</v>
      </c>
    </row>
    <row r="340" spans="1:4" ht="27.75" customHeight="1" x14ac:dyDescent="0.2">
      <c r="A340" s="7" t="s">
        <v>1462</v>
      </c>
      <c r="B340" s="8" t="s">
        <v>1456</v>
      </c>
      <c r="C340" s="200">
        <v>9.3594900415400001E-2</v>
      </c>
      <c r="D340" s="200">
        <v>0.22367450347100001</v>
      </c>
    </row>
    <row r="341" spans="1:4" ht="27.75" customHeight="1" x14ac:dyDescent="0.2">
      <c r="A341" s="7" t="s">
        <v>1463</v>
      </c>
      <c r="B341" s="8" t="s">
        <v>1456</v>
      </c>
      <c r="C341" s="200">
        <v>0</v>
      </c>
      <c r="D341" s="200">
        <v>0.295715715963</v>
      </c>
    </row>
    <row r="342" spans="1:4" ht="27.75" customHeight="1" x14ac:dyDescent="0.2">
      <c r="A342" s="7" t="s">
        <v>1457</v>
      </c>
      <c r="B342" s="8" t="s">
        <v>1456</v>
      </c>
      <c r="C342" s="200">
        <v>-3.0878688468299997E-2</v>
      </c>
      <c r="D342" s="200">
        <v>1.2273561342700001E-2</v>
      </c>
    </row>
    <row r="343" spans="1:4" ht="27.75" customHeight="1" x14ac:dyDescent="0.2">
      <c r="A343" s="7" t="s">
        <v>1458</v>
      </c>
      <c r="B343" s="8" t="s">
        <v>1456</v>
      </c>
      <c r="C343" s="200">
        <v>1.5721998468899998</v>
      </c>
      <c r="D343" s="200">
        <v>9.3621917183299999E-2</v>
      </c>
    </row>
    <row r="344" spans="1:4" ht="27.75" customHeight="1" x14ac:dyDescent="0.2">
      <c r="A344" s="7" t="s">
        <v>1464</v>
      </c>
      <c r="B344" s="8" t="s">
        <v>1456</v>
      </c>
      <c r="C344" s="200">
        <v>-3.2708912892100005E-2</v>
      </c>
      <c r="D344" s="200">
        <v>0.45513654278500004</v>
      </c>
    </row>
    <row r="345" spans="1:4" ht="27.75" customHeight="1" x14ac:dyDescent="0.2">
      <c r="A345" s="7" t="s">
        <v>1459</v>
      </c>
      <c r="B345" s="8" t="s">
        <v>1456</v>
      </c>
      <c r="C345" s="200">
        <v>0.51298986228099996</v>
      </c>
      <c r="D345" s="200">
        <v>4.7942835308800003E-2</v>
      </c>
    </row>
    <row r="346" spans="1:4" ht="27.75" customHeight="1" x14ac:dyDescent="0.2">
      <c r="A346" s="7" t="s">
        <v>1465</v>
      </c>
      <c r="B346" s="8" t="s">
        <v>1456</v>
      </c>
      <c r="C346" s="200">
        <v>0.22782044408799998</v>
      </c>
      <c r="D346" s="200">
        <v>1.7074584719399999</v>
      </c>
    </row>
    <row r="347" spans="1:4" ht="27.75" customHeight="1" x14ac:dyDescent="0.2">
      <c r="A347" s="7" t="s">
        <v>1466</v>
      </c>
      <c r="B347" s="8" t="s">
        <v>1456</v>
      </c>
      <c r="C347" s="200">
        <v>6.3295712655999994E-2</v>
      </c>
      <c r="D347" s="200">
        <v>1.1042736109</v>
      </c>
    </row>
    <row r="348" spans="1:4" ht="27.75" customHeight="1" x14ac:dyDescent="0.2">
      <c r="A348" s="7" t="s">
        <v>1467</v>
      </c>
      <c r="B348" s="8" t="s">
        <v>1456</v>
      </c>
      <c r="C348" s="200">
        <v>1.21770311989E-2</v>
      </c>
      <c r="D348" s="200">
        <v>-0.249503492124</v>
      </c>
    </row>
    <row r="349" spans="1:4" ht="27.75" customHeight="1" x14ac:dyDescent="0.2">
      <c r="A349" s="7" t="s">
        <v>1468</v>
      </c>
      <c r="B349" s="8" t="s">
        <v>1456</v>
      </c>
      <c r="C349" s="200">
        <v>0</v>
      </c>
      <c r="D349" s="200">
        <v>1.10361E-2</v>
      </c>
    </row>
    <row r="350" spans="1:4" ht="27.75" customHeight="1" x14ac:dyDescent="0.2">
      <c r="A350" s="7" t="s">
        <v>1469</v>
      </c>
      <c r="B350" s="8" t="s">
        <v>1470</v>
      </c>
      <c r="C350" s="200">
        <v>0.34411110064100003</v>
      </c>
      <c r="D350" s="200">
        <v>7.8621153511900008E-2</v>
      </c>
    </row>
    <row r="351" spans="1:4" ht="27.75" customHeight="1" x14ac:dyDescent="0.2">
      <c r="A351" s="7" t="s">
        <v>1471</v>
      </c>
      <c r="B351" s="8" t="s">
        <v>1470</v>
      </c>
      <c r="C351" s="200">
        <v>5.1935888897700004E-2</v>
      </c>
      <c r="D351" s="200">
        <v>1.5192307043499999E-2</v>
      </c>
    </row>
    <row r="352" spans="1:4" ht="27.75" customHeight="1" x14ac:dyDescent="0.2">
      <c r="A352" s="7" t="s">
        <v>1472</v>
      </c>
      <c r="B352" s="8" t="s">
        <v>1470</v>
      </c>
      <c r="C352" s="200">
        <v>0.38611188991500001</v>
      </c>
      <c r="D352" s="200">
        <v>0.21186946699500001</v>
      </c>
    </row>
    <row r="353" spans="1:4" ht="27.75" customHeight="1" x14ac:dyDescent="0.2">
      <c r="A353" s="7" t="s">
        <v>1473</v>
      </c>
      <c r="B353" s="8" t="s">
        <v>1470</v>
      </c>
      <c r="C353" s="200">
        <v>0.154873362968</v>
      </c>
      <c r="D353" s="200">
        <v>0.860736456599</v>
      </c>
    </row>
    <row r="354" spans="1:4" ht="27.75" customHeight="1" x14ac:dyDescent="0.2">
      <c r="A354" s="7" t="s">
        <v>1474</v>
      </c>
      <c r="B354" s="8" t="s">
        <v>1470</v>
      </c>
      <c r="C354" s="200">
        <v>7.3514126387299997E-2</v>
      </c>
      <c r="D354" s="200">
        <v>9.3113267460200003E-2</v>
      </c>
    </row>
    <row r="355" spans="1:4" ht="27.75" customHeight="1" x14ac:dyDescent="0.2">
      <c r="A355" s="7" t="s">
        <v>1475</v>
      </c>
      <c r="B355" s="8" t="s">
        <v>1470</v>
      </c>
      <c r="C355" s="200">
        <v>9.4685676829499993E-2</v>
      </c>
      <c r="D355" s="200">
        <v>0.165969531955</v>
      </c>
    </row>
    <row r="356" spans="1:4" ht="27.75" customHeight="1" x14ac:dyDescent="0.2">
      <c r="A356" s="7" t="s">
        <v>1476</v>
      </c>
      <c r="B356" s="8" t="s">
        <v>1470</v>
      </c>
      <c r="C356" s="200">
        <v>0.89135162741200002</v>
      </c>
      <c r="D356" s="200">
        <v>0.26200991479100005</v>
      </c>
    </row>
    <row r="357" spans="1:4" ht="27.75" customHeight="1" x14ac:dyDescent="0.2">
      <c r="A357" s="7" t="s">
        <v>1477</v>
      </c>
      <c r="B357" s="8" t="s">
        <v>1478</v>
      </c>
      <c r="C357" s="200">
        <v>0</v>
      </c>
      <c r="D357" s="200">
        <v>1.0077311435</v>
      </c>
    </row>
    <row r="358" spans="1:4" ht="27.75" customHeight="1" x14ac:dyDescent="0.2">
      <c r="A358" s="7" t="s">
        <v>1479</v>
      </c>
      <c r="B358" s="8" t="s">
        <v>1478</v>
      </c>
      <c r="C358" s="200">
        <v>0</v>
      </c>
      <c r="D358" s="200">
        <v>6.6336306510900007</v>
      </c>
    </row>
    <row r="359" spans="1:4" ht="27.75" customHeight="1" x14ac:dyDescent="0.2">
      <c r="A359" s="7" t="s">
        <v>1480</v>
      </c>
      <c r="B359" s="8" t="s">
        <v>1478</v>
      </c>
      <c r="C359" s="200">
        <v>8.3407610950899991E-2</v>
      </c>
      <c r="D359" s="200">
        <v>3.23090323548</v>
      </c>
    </row>
    <row r="360" spans="1:4" ht="27.75" customHeight="1" x14ac:dyDescent="0.2">
      <c r="A360" s="7" t="s">
        <v>1477</v>
      </c>
      <c r="B360" s="8" t="s">
        <v>1478</v>
      </c>
      <c r="C360" s="200">
        <v>0.88520551224200006</v>
      </c>
      <c r="D360" s="200">
        <v>0.12752161446099999</v>
      </c>
    </row>
    <row r="361" spans="1:4" ht="27.75" customHeight="1" x14ac:dyDescent="0.2">
      <c r="A361" s="7" t="s">
        <v>1481</v>
      </c>
      <c r="B361" s="8" t="s">
        <v>1478</v>
      </c>
      <c r="C361" s="200">
        <v>1.30171524468</v>
      </c>
      <c r="D361" s="200">
        <v>1.89593306883</v>
      </c>
    </row>
    <row r="362" spans="1:4" ht="27.75" customHeight="1" x14ac:dyDescent="0.2">
      <c r="A362" s="7" t="s">
        <v>1482</v>
      </c>
      <c r="B362" s="8" t="s">
        <v>1478</v>
      </c>
      <c r="C362" s="200">
        <v>1.30171524468</v>
      </c>
      <c r="D362" s="200">
        <v>1.89593306883</v>
      </c>
    </row>
    <row r="363" spans="1:4" ht="27.75" customHeight="1" x14ac:dyDescent="0.2">
      <c r="A363" s="7" t="s">
        <v>1483</v>
      </c>
      <c r="B363" s="8" t="s">
        <v>1478</v>
      </c>
      <c r="C363" s="200">
        <v>2.5197027976200004</v>
      </c>
      <c r="D363" s="200">
        <v>1.55894050167</v>
      </c>
    </row>
    <row r="364" spans="1:4" ht="27.75" customHeight="1" x14ac:dyDescent="0.2">
      <c r="A364" s="7" t="s">
        <v>1484</v>
      </c>
      <c r="B364" s="8" t="s">
        <v>1478</v>
      </c>
      <c r="C364" s="200">
        <v>2.0176728130600001E-2</v>
      </c>
      <c r="D364" s="200">
        <v>9.8085197341999997E-2</v>
      </c>
    </row>
    <row r="365" spans="1:4" ht="27.75" customHeight="1" x14ac:dyDescent="0.2">
      <c r="A365" s="7" t="s">
        <v>1485</v>
      </c>
      <c r="B365" s="8" t="s">
        <v>1478</v>
      </c>
      <c r="C365" s="200">
        <v>0.250317021626</v>
      </c>
      <c r="D365" s="200">
        <v>4.2040048610599996</v>
      </c>
    </row>
    <row r="366" spans="1:4" ht="27.75" customHeight="1" x14ac:dyDescent="0.2">
      <c r="A366" s="7" t="s">
        <v>1486</v>
      </c>
      <c r="B366" s="8" t="s">
        <v>1478</v>
      </c>
      <c r="C366" s="200">
        <v>8.8026569600800006E-2</v>
      </c>
      <c r="D366" s="200">
        <v>0.68575349670699992</v>
      </c>
    </row>
    <row r="367" spans="1:4" ht="27.75" customHeight="1" x14ac:dyDescent="0.2">
      <c r="A367" s="7" t="s">
        <v>1487</v>
      </c>
      <c r="B367" s="8" t="s">
        <v>1478</v>
      </c>
      <c r="C367" s="200">
        <v>1.1393585212299999</v>
      </c>
      <c r="D367" s="200">
        <v>1.1000317697099999</v>
      </c>
    </row>
    <row r="368" spans="1:4" ht="27.75" customHeight="1" x14ac:dyDescent="0.2">
      <c r="A368" s="7" t="s">
        <v>1488</v>
      </c>
      <c r="B368" s="8" t="s">
        <v>1478</v>
      </c>
      <c r="C368" s="200">
        <v>1.0842720317200001</v>
      </c>
      <c r="D368" s="200">
        <v>5.8389018688499998</v>
      </c>
    </row>
    <row r="369" spans="1:4" ht="27.75" customHeight="1" x14ac:dyDescent="0.2">
      <c r="A369" s="7" t="s">
        <v>1489</v>
      </c>
      <c r="B369" s="8" t="s">
        <v>1478</v>
      </c>
      <c r="C369" s="200">
        <v>0.56338421307700004</v>
      </c>
      <c r="D369" s="200">
        <v>0.96148804252999998</v>
      </c>
    </row>
    <row r="370" spans="1:4" ht="27.75" customHeight="1" x14ac:dyDescent="0.2">
      <c r="A370" s="7" t="s">
        <v>1490</v>
      </c>
      <c r="B370" s="8" t="s">
        <v>1478</v>
      </c>
      <c r="C370" s="200">
        <v>1.4660318747799999</v>
      </c>
      <c r="D370" s="200">
        <v>1.47304733002</v>
      </c>
    </row>
    <row r="371" spans="1:4" ht="27.75" customHeight="1" x14ac:dyDescent="0.2">
      <c r="A371" s="7" t="s">
        <v>1491</v>
      </c>
      <c r="B371" s="8" t="s">
        <v>1478</v>
      </c>
      <c r="C371" s="200">
        <v>6.7882461605E-2</v>
      </c>
      <c r="D371" s="200">
        <v>0.33155702195100001</v>
      </c>
    </row>
    <row r="372" spans="1:4" ht="27.75" customHeight="1" x14ac:dyDescent="0.2">
      <c r="A372" s="7" t="s">
        <v>1492</v>
      </c>
      <c r="B372" s="8" t="s">
        <v>1478</v>
      </c>
      <c r="C372" s="200">
        <v>0.8825364819510001</v>
      </c>
      <c r="D372" s="200">
        <v>3.7016515886099999</v>
      </c>
    </row>
    <row r="373" spans="1:4" ht="27.75" customHeight="1" x14ac:dyDescent="0.2">
      <c r="A373" s="7" t="s">
        <v>1493</v>
      </c>
      <c r="B373" s="8" t="s">
        <v>1478</v>
      </c>
      <c r="C373" s="200">
        <v>0.430063692833</v>
      </c>
      <c r="D373" s="200">
        <v>3.8985823735099996</v>
      </c>
    </row>
    <row r="374" spans="1:4" ht="27.75" customHeight="1" x14ac:dyDescent="0.2">
      <c r="A374" s="7" t="s">
        <v>1479</v>
      </c>
      <c r="B374" s="8" t="s">
        <v>1478</v>
      </c>
      <c r="C374" s="200">
        <v>0</v>
      </c>
      <c r="D374" s="200">
        <v>7.1262645601200001</v>
      </c>
    </row>
    <row r="375" spans="1:4" ht="27.75" customHeight="1" x14ac:dyDescent="0.2">
      <c r="A375" s="7" t="s">
        <v>1494</v>
      </c>
      <c r="B375" s="8" t="s">
        <v>1478</v>
      </c>
      <c r="C375" s="200">
        <v>0.61254640408399996</v>
      </c>
      <c r="D375" s="200">
        <v>4.7599444131299995</v>
      </c>
    </row>
    <row r="376" spans="1:4" ht="27.75" customHeight="1" x14ac:dyDescent="0.2">
      <c r="A376" s="7" t="s">
        <v>1495</v>
      </c>
      <c r="B376" s="8" t="s">
        <v>1478</v>
      </c>
      <c r="C376" s="200">
        <v>2.0164825630800003</v>
      </c>
      <c r="D376" s="200">
        <v>1.50741159189</v>
      </c>
    </row>
    <row r="377" spans="1:4" ht="27.75" customHeight="1" x14ac:dyDescent="0.2">
      <c r="A377" s="7" t="s">
        <v>1496</v>
      </c>
      <c r="B377" s="8" t="s">
        <v>1478</v>
      </c>
      <c r="C377" s="200">
        <v>0.256322299857</v>
      </c>
      <c r="D377" s="200">
        <v>0.86125325534700004</v>
      </c>
    </row>
    <row r="378" spans="1:4" ht="27.75" customHeight="1" x14ac:dyDescent="0.2">
      <c r="A378" s="7" t="s">
        <v>1497</v>
      </c>
      <c r="B378" s="8" t="s">
        <v>1478</v>
      </c>
      <c r="C378" s="200">
        <v>1.0156057645400001</v>
      </c>
      <c r="D378" s="200">
        <v>2.2951999917700001</v>
      </c>
    </row>
    <row r="379" spans="1:4" ht="27.75" customHeight="1" x14ac:dyDescent="0.2">
      <c r="A379" s="7" t="s">
        <v>1498</v>
      </c>
      <c r="B379" s="8" t="s">
        <v>1478</v>
      </c>
      <c r="C379" s="200">
        <v>-1.0761462445E-2</v>
      </c>
      <c r="D379" s="200">
        <v>1.03900524786</v>
      </c>
    </row>
    <row r="380" spans="1:4" ht="27.75" customHeight="1" x14ac:dyDescent="0.2">
      <c r="A380" s="7" t="s">
        <v>1499</v>
      </c>
      <c r="B380" s="8" t="s">
        <v>1478</v>
      </c>
      <c r="C380" s="200">
        <v>0.30633280291600001</v>
      </c>
      <c r="D380" s="200">
        <v>0.164944081459</v>
      </c>
    </row>
    <row r="381" spans="1:4" ht="27.75" customHeight="1" x14ac:dyDescent="0.2">
      <c r="A381" s="7" t="s">
        <v>1500</v>
      </c>
      <c r="B381" s="8" t="s">
        <v>1478</v>
      </c>
      <c r="C381" s="200">
        <v>0.46845830649099995</v>
      </c>
      <c r="D381" s="200">
        <v>1.30094885099</v>
      </c>
    </row>
    <row r="382" spans="1:4" ht="27.75" customHeight="1" x14ac:dyDescent="0.2">
      <c r="A382" s="7" t="s">
        <v>1501</v>
      </c>
      <c r="B382" s="8" t="s">
        <v>1478</v>
      </c>
      <c r="C382" s="200">
        <v>0.64784714965900003</v>
      </c>
      <c r="D382" s="200">
        <v>3.8661223466800001</v>
      </c>
    </row>
    <row r="383" spans="1:4" ht="27.75" customHeight="1" x14ac:dyDescent="0.2">
      <c r="A383" s="7" t="s">
        <v>1502</v>
      </c>
      <c r="B383" s="8" t="s">
        <v>1478</v>
      </c>
      <c r="C383" s="200">
        <v>0.83805300523999993</v>
      </c>
      <c r="D383" s="200">
        <v>4.0315449400899999</v>
      </c>
    </row>
    <row r="384" spans="1:4" ht="27.75" customHeight="1" x14ac:dyDescent="0.2">
      <c r="A384" s="7" t="s">
        <v>1503</v>
      </c>
      <c r="B384" s="8" t="s">
        <v>1478</v>
      </c>
      <c r="C384" s="200">
        <v>1.57846290384</v>
      </c>
      <c r="D384" s="200">
        <v>2.9842457834</v>
      </c>
    </row>
    <row r="385" spans="1:4" ht="27.75" customHeight="1" x14ac:dyDescent="0.2">
      <c r="A385" s="7" t="s">
        <v>1504</v>
      </c>
      <c r="B385" s="8" t="s">
        <v>1478</v>
      </c>
      <c r="C385" s="200">
        <v>2.7827466636099998</v>
      </c>
      <c r="D385" s="200">
        <v>2.4556592698399999</v>
      </c>
    </row>
    <row r="386" spans="1:4" ht="27.75" customHeight="1" x14ac:dyDescent="0.2">
      <c r="A386" s="7" t="s">
        <v>1505</v>
      </c>
      <c r="B386" s="8" t="s">
        <v>1478</v>
      </c>
      <c r="C386" s="200">
        <v>0.10367772163199999</v>
      </c>
      <c r="D386" s="200">
        <v>9.7010911599499998</v>
      </c>
    </row>
    <row r="387" spans="1:4" ht="27.75" customHeight="1" x14ac:dyDescent="0.2">
      <c r="A387" s="7" t="s">
        <v>1506</v>
      </c>
      <c r="B387" s="8" t="s">
        <v>1478</v>
      </c>
      <c r="C387" s="200">
        <v>1.5427262792600001</v>
      </c>
      <c r="D387" s="200">
        <v>4.1758535958700005</v>
      </c>
    </row>
    <row r="388" spans="1:4" ht="27.75" customHeight="1" x14ac:dyDescent="0.2">
      <c r="A388" s="7" t="s">
        <v>1507</v>
      </c>
      <c r="B388" s="8" t="s">
        <v>1478</v>
      </c>
      <c r="C388" s="200">
        <v>2.7461446279100001</v>
      </c>
      <c r="D388" s="200">
        <v>1.87700859582</v>
      </c>
    </row>
    <row r="389" spans="1:4" ht="27.75" customHeight="1" x14ac:dyDescent="0.2">
      <c r="A389" s="7" t="s">
        <v>1508</v>
      </c>
      <c r="B389" s="8" t="s">
        <v>1478</v>
      </c>
      <c r="C389" s="200">
        <v>-1.1664514324000001E-2</v>
      </c>
      <c r="D389" s="200">
        <v>1.0441703798299999</v>
      </c>
    </row>
    <row r="390" spans="1:4" ht="27.75" customHeight="1" x14ac:dyDescent="0.2">
      <c r="A390" s="7" t="s">
        <v>1509</v>
      </c>
      <c r="B390" s="8" t="s">
        <v>1478</v>
      </c>
      <c r="C390" s="200">
        <v>0.14547892024800002</v>
      </c>
      <c r="D390" s="200">
        <v>2.3000528136500002E-2</v>
      </c>
    </row>
    <row r="391" spans="1:4" ht="27.75" customHeight="1" x14ac:dyDescent="0.2">
      <c r="A391" s="7" t="s">
        <v>1510</v>
      </c>
      <c r="B391" s="8" t="s">
        <v>1478</v>
      </c>
      <c r="C391" s="200">
        <v>1.47578346599</v>
      </c>
      <c r="D391" s="200">
        <v>6.0996004240000001</v>
      </c>
    </row>
    <row r="392" spans="1:4" ht="27.75" customHeight="1" x14ac:dyDescent="0.2">
      <c r="A392" s="7" t="s">
        <v>1511</v>
      </c>
      <c r="B392" s="8" t="s">
        <v>1478</v>
      </c>
      <c r="C392" s="200">
        <v>4.0582647678999999</v>
      </c>
      <c r="D392" s="200">
        <v>2.5100462920300002</v>
      </c>
    </row>
    <row r="393" spans="1:4" ht="27.75" customHeight="1" x14ac:dyDescent="0.2">
      <c r="A393" s="7" t="s">
        <v>1512</v>
      </c>
      <c r="B393" s="8" t="s">
        <v>1478</v>
      </c>
      <c r="C393" s="200">
        <v>0.17097933553399999</v>
      </c>
      <c r="D393" s="200">
        <v>1.5600615207099999</v>
      </c>
    </row>
    <row r="394" spans="1:4" ht="27.75" customHeight="1" x14ac:dyDescent="0.2">
      <c r="A394" s="7" t="s">
        <v>1513</v>
      </c>
      <c r="B394" s="8" t="s">
        <v>1478</v>
      </c>
      <c r="C394" s="200">
        <v>2.0144545748400002</v>
      </c>
      <c r="D394" s="200">
        <v>2.22875513335</v>
      </c>
    </row>
    <row r="395" spans="1:4" ht="27.75" customHeight="1" x14ac:dyDescent="0.2">
      <c r="A395" s="7" t="s">
        <v>1514</v>
      </c>
      <c r="B395" s="8" t="s">
        <v>1478</v>
      </c>
      <c r="C395" s="200">
        <v>1.10577293914</v>
      </c>
      <c r="D395" s="200">
        <v>4.4012008425499998</v>
      </c>
    </row>
    <row r="396" spans="1:4" ht="27.75" customHeight="1" x14ac:dyDescent="0.2">
      <c r="A396" s="7" t="s">
        <v>1515</v>
      </c>
      <c r="B396" s="8" t="s">
        <v>1478</v>
      </c>
      <c r="C396" s="200">
        <v>0.32811781530899997</v>
      </c>
      <c r="D396" s="200">
        <v>3.6733896768700003</v>
      </c>
    </row>
    <row r="397" spans="1:4" ht="27.75" customHeight="1" x14ac:dyDescent="0.2">
      <c r="A397" s="7" t="s">
        <v>1516</v>
      </c>
      <c r="B397" s="8" t="s">
        <v>1478</v>
      </c>
      <c r="C397" s="200">
        <v>0</v>
      </c>
      <c r="D397" s="200">
        <v>0.74725261393599995</v>
      </c>
    </row>
    <row r="398" spans="1:4" ht="27.75" customHeight="1" x14ac:dyDescent="0.2">
      <c r="A398" s="7" t="s">
        <v>1517</v>
      </c>
      <c r="B398" s="8" t="s">
        <v>1478</v>
      </c>
      <c r="C398" s="200">
        <v>0.29819174580499996</v>
      </c>
      <c r="D398" s="200">
        <v>0.47850031024200002</v>
      </c>
    </row>
    <row r="399" spans="1:4" ht="27.75" customHeight="1" x14ac:dyDescent="0.2">
      <c r="A399" s="7" t="s">
        <v>1518</v>
      </c>
      <c r="B399" s="8" t="s">
        <v>1478</v>
      </c>
      <c r="C399" s="200">
        <v>0.15001900784399999</v>
      </c>
      <c r="D399" s="200">
        <v>0.137354629713</v>
      </c>
    </row>
    <row r="400" spans="1:4" ht="27.75" customHeight="1" x14ac:dyDescent="0.2">
      <c r="A400" s="7" t="s">
        <v>1519</v>
      </c>
      <c r="B400" s="8" t="s">
        <v>1478</v>
      </c>
      <c r="C400" s="200">
        <v>3.85149502492E-2</v>
      </c>
      <c r="D400" s="200">
        <v>0.11035728842999999</v>
      </c>
    </row>
    <row r="401" spans="1:4" ht="27.75" customHeight="1" x14ac:dyDescent="0.2">
      <c r="A401" s="7" t="s">
        <v>1520</v>
      </c>
      <c r="B401" s="8" t="s">
        <v>1478</v>
      </c>
      <c r="C401" s="200">
        <v>1.67874091877</v>
      </c>
      <c r="D401" s="200">
        <v>2.4401126073900001</v>
      </c>
    </row>
    <row r="402" spans="1:4" ht="27.75" customHeight="1" x14ac:dyDescent="0.2">
      <c r="A402" s="7" t="s">
        <v>1521</v>
      </c>
      <c r="B402" s="8" t="s">
        <v>1478</v>
      </c>
      <c r="C402" s="200">
        <v>1.89474285431</v>
      </c>
      <c r="D402" s="200">
        <v>6.1974427263300003</v>
      </c>
    </row>
    <row r="403" spans="1:4" ht="27.75" customHeight="1" x14ac:dyDescent="0.2">
      <c r="A403" s="7" t="s">
        <v>1522</v>
      </c>
      <c r="B403" s="8" t="s">
        <v>1478</v>
      </c>
      <c r="C403" s="200">
        <v>1.0766829602400001</v>
      </c>
      <c r="D403" s="200">
        <v>5.0724634207400001</v>
      </c>
    </row>
    <row r="404" spans="1:4" ht="27.75" customHeight="1" x14ac:dyDescent="0.2">
      <c r="A404" s="7" t="s">
        <v>1523</v>
      </c>
      <c r="B404" s="8" t="s">
        <v>1478</v>
      </c>
      <c r="C404" s="200">
        <v>2.7918544221900001</v>
      </c>
      <c r="D404" s="200">
        <v>3.5429941622099999</v>
      </c>
    </row>
    <row r="405" spans="1:4" ht="27.75" customHeight="1" x14ac:dyDescent="0.2">
      <c r="A405" s="7" t="s">
        <v>1524</v>
      </c>
      <c r="B405" s="8" t="s">
        <v>1478</v>
      </c>
      <c r="C405" s="200">
        <v>0.43872068366100003</v>
      </c>
      <c r="D405" s="200">
        <v>3.9015200041</v>
      </c>
    </row>
    <row r="406" spans="1:4" ht="27.75" customHeight="1" x14ac:dyDescent="0.2">
      <c r="A406" s="7" t="s">
        <v>1525</v>
      </c>
      <c r="B406" s="8" t="s">
        <v>1478</v>
      </c>
      <c r="C406" s="200">
        <v>2.1533575819199999E-3</v>
      </c>
      <c r="D406" s="200">
        <v>0.10821093863900001</v>
      </c>
    </row>
    <row r="407" spans="1:4" ht="27.75" customHeight="1" x14ac:dyDescent="0.2">
      <c r="A407" s="7" t="s">
        <v>1526</v>
      </c>
      <c r="B407" s="8" t="s">
        <v>1478</v>
      </c>
      <c r="C407" s="200">
        <v>1.0560028432999999</v>
      </c>
      <c r="D407" s="200">
        <v>4.3435895458499996</v>
      </c>
    </row>
    <row r="408" spans="1:4" ht="27.75" customHeight="1" x14ac:dyDescent="0.2">
      <c r="A408" s="7" t="s">
        <v>1527</v>
      </c>
      <c r="B408" s="8" t="s">
        <v>1478</v>
      </c>
      <c r="C408" s="200">
        <v>0.12930505919500002</v>
      </c>
      <c r="D408" s="200">
        <v>4.7990070538700005</v>
      </c>
    </row>
    <row r="409" spans="1:4" ht="27.75" customHeight="1" x14ac:dyDescent="0.2">
      <c r="A409" s="7" t="s">
        <v>1528</v>
      </c>
      <c r="B409" s="8" t="s">
        <v>1478</v>
      </c>
      <c r="C409" s="200">
        <v>2.4004001432900002</v>
      </c>
      <c r="D409" s="200">
        <v>1.57221640947</v>
      </c>
    </row>
    <row r="410" spans="1:4" ht="27.75" customHeight="1" x14ac:dyDescent="0.2">
      <c r="A410" s="7" t="s">
        <v>1480</v>
      </c>
      <c r="B410" s="8" t="s">
        <v>1478</v>
      </c>
      <c r="C410" s="200">
        <v>9.4996439226199991E-2</v>
      </c>
      <c r="D410" s="200">
        <v>3.44052108107</v>
      </c>
    </row>
    <row r="411" spans="1:4" ht="27.75" customHeight="1" x14ac:dyDescent="0.2">
      <c r="A411" s="7" t="s">
        <v>1529</v>
      </c>
      <c r="B411" s="8" t="s">
        <v>1530</v>
      </c>
      <c r="C411" s="200">
        <v>0</v>
      </c>
      <c r="D411" s="200">
        <v>6.2237979551299998E-2</v>
      </c>
    </row>
    <row r="412" spans="1:4" ht="27.75" customHeight="1" x14ac:dyDescent="0.2">
      <c r="A412" s="7" t="s">
        <v>1531</v>
      </c>
      <c r="B412" s="8" t="s">
        <v>1530</v>
      </c>
      <c r="C412" s="200">
        <v>4.4056929131600003E-2</v>
      </c>
      <c r="D412" s="200">
        <v>0</v>
      </c>
    </row>
    <row r="413" spans="1:4" ht="27.75" customHeight="1" x14ac:dyDescent="0.2">
      <c r="A413" s="7" t="s">
        <v>1532</v>
      </c>
      <c r="B413" s="8" t="s">
        <v>1530</v>
      </c>
      <c r="C413" s="200">
        <v>0.31729729346699997</v>
      </c>
      <c r="D413" s="200">
        <v>0</v>
      </c>
    </row>
    <row r="414" spans="1:4" ht="27.75" customHeight="1" x14ac:dyDescent="0.2">
      <c r="A414" s="7" t="s">
        <v>1533</v>
      </c>
      <c r="B414" s="8" t="s">
        <v>1530</v>
      </c>
      <c r="C414" s="200">
        <v>1.1337571492699998</v>
      </c>
      <c r="D414" s="200">
        <v>0.97375655107000003</v>
      </c>
    </row>
    <row r="415" spans="1:4" ht="27.75" customHeight="1" x14ac:dyDescent="0.2">
      <c r="A415" s="7" t="s">
        <v>1534</v>
      </c>
      <c r="B415" s="8" t="s">
        <v>1530</v>
      </c>
      <c r="C415" s="200">
        <v>0.671694776469</v>
      </c>
      <c r="D415" s="200">
        <v>0.52869468260600005</v>
      </c>
    </row>
    <row r="416" spans="1:4" ht="27.75" customHeight="1" x14ac:dyDescent="0.2">
      <c r="A416" s="7" t="s">
        <v>1535</v>
      </c>
      <c r="B416" s="8" t="s">
        <v>1530</v>
      </c>
      <c r="C416" s="200">
        <v>0.13662575045</v>
      </c>
      <c r="D416" s="200">
        <v>0.51471118562000007</v>
      </c>
    </row>
    <row r="417" spans="1:4" ht="27.75" customHeight="1" x14ac:dyDescent="0.2">
      <c r="A417" s="7" t="s">
        <v>1536</v>
      </c>
      <c r="B417" s="8" t="s">
        <v>1530</v>
      </c>
      <c r="C417" s="200">
        <v>1.43926231617</v>
      </c>
      <c r="D417" s="200">
        <v>0.249643185336</v>
      </c>
    </row>
    <row r="418" spans="1:4" ht="27.75" customHeight="1" x14ac:dyDescent="0.2">
      <c r="A418" s="7" t="s">
        <v>1537</v>
      </c>
      <c r="B418" s="8" t="s">
        <v>1530</v>
      </c>
      <c r="C418" s="200">
        <v>0.79462327378199993</v>
      </c>
      <c r="D418" s="200">
        <v>1.0817986698399999</v>
      </c>
    </row>
    <row r="419" spans="1:4" ht="27.75" customHeight="1" x14ac:dyDescent="0.2">
      <c r="A419" s="7" t="s">
        <v>1529</v>
      </c>
      <c r="B419" s="8" t="s">
        <v>1530</v>
      </c>
      <c r="C419" s="200">
        <v>0</v>
      </c>
      <c r="D419" s="200">
        <v>6.7066570877299989E-2</v>
      </c>
    </row>
    <row r="420" spans="1:4" ht="27.75" customHeight="1" x14ac:dyDescent="0.2">
      <c r="A420" s="7" t="s">
        <v>1538</v>
      </c>
      <c r="B420" s="8" t="s">
        <v>1530</v>
      </c>
      <c r="C420" s="200">
        <v>1.41297309395</v>
      </c>
      <c r="D420" s="200">
        <v>0.79352341685200001</v>
      </c>
    </row>
    <row r="421" spans="1:4" ht="27.75" customHeight="1" x14ac:dyDescent="0.2">
      <c r="A421" s="7" t="s">
        <v>1531</v>
      </c>
      <c r="B421" s="8" t="s">
        <v>1530</v>
      </c>
      <c r="C421" s="200">
        <v>4.8565476542699999E-2</v>
      </c>
      <c r="D421" s="200">
        <v>0</v>
      </c>
    </row>
    <row r="422" spans="1:4" ht="27.75" customHeight="1" x14ac:dyDescent="0.2">
      <c r="A422" s="7" t="s">
        <v>1539</v>
      </c>
      <c r="B422" s="8" t="s">
        <v>1530</v>
      </c>
      <c r="C422" s="200">
        <v>1.8349511711599999</v>
      </c>
      <c r="D422" s="200">
        <v>1.5146768817899998</v>
      </c>
    </row>
    <row r="423" spans="1:4" ht="27.75" customHeight="1" x14ac:dyDescent="0.2">
      <c r="A423" s="7" t="s">
        <v>1540</v>
      </c>
      <c r="B423" s="8" t="s">
        <v>1530</v>
      </c>
      <c r="C423" s="200">
        <v>7.3826826896000002E-3</v>
      </c>
      <c r="D423" s="200">
        <v>2.3239132515200001</v>
      </c>
    </row>
    <row r="424" spans="1:4" ht="27.75" customHeight="1" x14ac:dyDescent="0.2">
      <c r="A424" s="7" t="s">
        <v>1541</v>
      </c>
      <c r="B424" s="8" t="s">
        <v>1530</v>
      </c>
      <c r="C424" s="200">
        <v>0.674558306883</v>
      </c>
      <c r="D424" s="200">
        <v>3.2808654977499996E-3</v>
      </c>
    </row>
    <row r="425" spans="1:4" ht="27.75" customHeight="1" x14ac:dyDescent="0.2">
      <c r="A425" s="7" t="s">
        <v>1532</v>
      </c>
      <c r="B425" s="8" t="s">
        <v>1530</v>
      </c>
      <c r="C425" s="200">
        <v>0.324352425906</v>
      </c>
      <c r="D425" s="200">
        <v>0</v>
      </c>
    </row>
    <row r="426" spans="1:4" ht="27.75" customHeight="1" x14ac:dyDescent="0.2">
      <c r="A426" s="7" t="s">
        <v>1542</v>
      </c>
      <c r="B426" s="8" t="s">
        <v>1530</v>
      </c>
      <c r="C426" s="200">
        <v>3.0532583492499996</v>
      </c>
      <c r="D426" s="200">
        <v>1.33534252072</v>
      </c>
    </row>
    <row r="427" spans="1:4" ht="27.75" customHeight="1" x14ac:dyDescent="0.2">
      <c r="A427" s="7" t="s">
        <v>1543</v>
      </c>
      <c r="B427" s="8" t="s">
        <v>1530</v>
      </c>
      <c r="C427" s="200">
        <v>0.89216514750700004</v>
      </c>
      <c r="D427" s="200">
        <v>7.1463632638399999E-2</v>
      </c>
    </row>
    <row r="428" spans="1:4" ht="27.75" customHeight="1" x14ac:dyDescent="0.2">
      <c r="A428" s="7" t="s">
        <v>1544</v>
      </c>
      <c r="B428" s="8" t="s">
        <v>1545</v>
      </c>
      <c r="C428" s="200">
        <v>0.62967919992300003</v>
      </c>
      <c r="D428" s="200">
        <v>0</v>
      </c>
    </row>
    <row r="429" spans="1:4" ht="27.75" customHeight="1" x14ac:dyDescent="0.2">
      <c r="A429" s="7" t="s">
        <v>1546</v>
      </c>
      <c r="B429" s="8" t="s">
        <v>1545</v>
      </c>
      <c r="C429" s="200">
        <v>1.2685092143100001</v>
      </c>
      <c r="D429" s="200">
        <v>1.1296773312800001</v>
      </c>
    </row>
    <row r="430" spans="1:4" ht="27.75" customHeight="1" x14ac:dyDescent="0.2">
      <c r="A430" s="7" t="s">
        <v>1547</v>
      </c>
      <c r="B430" s="8" t="s">
        <v>1545</v>
      </c>
      <c r="C430" s="200">
        <v>0.112035658089</v>
      </c>
      <c r="D430" s="200">
        <v>2.1687959616399999</v>
      </c>
    </row>
    <row r="431" spans="1:4" ht="27.75" customHeight="1" x14ac:dyDescent="0.2">
      <c r="A431" s="7" t="s">
        <v>1548</v>
      </c>
      <c r="B431" s="8" t="s">
        <v>1545</v>
      </c>
      <c r="C431" s="200">
        <v>0.55276568014300009</v>
      </c>
      <c r="D431" s="200">
        <v>0.23501877977300001</v>
      </c>
    </row>
    <row r="432" spans="1:4" ht="27.75" customHeight="1" x14ac:dyDescent="0.2">
      <c r="A432" s="7" t="s">
        <v>1549</v>
      </c>
      <c r="B432" s="8" t="s">
        <v>1545</v>
      </c>
      <c r="C432" s="200">
        <v>0.10171698636899999</v>
      </c>
      <c r="D432" s="200">
        <v>0.51669285412800003</v>
      </c>
    </row>
    <row r="433" spans="1:4" ht="27.75" customHeight="1" x14ac:dyDescent="0.2">
      <c r="A433" s="7" t="s">
        <v>1550</v>
      </c>
      <c r="B433" s="8" t="s">
        <v>1545</v>
      </c>
      <c r="C433" s="200">
        <v>1.1897333435099999</v>
      </c>
      <c r="D433" s="200">
        <v>1.0545449233999999</v>
      </c>
    </row>
    <row r="434" spans="1:4" ht="27.75" customHeight="1" x14ac:dyDescent="0.2">
      <c r="A434" s="7" t="s">
        <v>1551</v>
      </c>
      <c r="B434" s="8" t="s">
        <v>1545</v>
      </c>
      <c r="C434" s="200">
        <v>0</v>
      </c>
      <c r="D434" s="200">
        <v>0</v>
      </c>
    </row>
    <row r="435" spans="1:4" ht="27.75" customHeight="1" x14ac:dyDescent="0.2">
      <c r="A435" s="7" t="s">
        <v>1552</v>
      </c>
      <c r="B435" s="8" t="s">
        <v>1545</v>
      </c>
      <c r="C435" s="200">
        <v>3.3765027459899996E-2</v>
      </c>
      <c r="D435" s="200">
        <v>-3.3943069582300003E-3</v>
      </c>
    </row>
    <row r="436" spans="1:4" ht="27.75" customHeight="1" x14ac:dyDescent="0.2">
      <c r="A436" s="7" t="s">
        <v>1544</v>
      </c>
      <c r="B436" s="8" t="s">
        <v>1545</v>
      </c>
      <c r="C436" s="200">
        <v>0.57057721298700004</v>
      </c>
      <c r="D436" s="200">
        <v>0</v>
      </c>
    </row>
    <row r="437" spans="1:4" ht="27.75" customHeight="1" x14ac:dyDescent="0.2">
      <c r="A437" s="7" t="s">
        <v>1546</v>
      </c>
      <c r="B437" s="8" t="s">
        <v>1545</v>
      </c>
      <c r="C437" s="200">
        <v>1.1433796430600001</v>
      </c>
      <c r="D437" s="200">
        <v>0.551994635121</v>
      </c>
    </row>
    <row r="438" spans="1:4" ht="27.75" customHeight="1" x14ac:dyDescent="0.2">
      <c r="A438" s="7" t="s">
        <v>1553</v>
      </c>
      <c r="B438" s="8" t="s">
        <v>1545</v>
      </c>
      <c r="C438" s="200">
        <v>-2.0777810627500001E-2</v>
      </c>
      <c r="D438" s="200">
        <v>-0.73441934125999997</v>
      </c>
    </row>
    <row r="439" spans="1:4" ht="27.75" customHeight="1" x14ac:dyDescent="0.2">
      <c r="A439" s="7" t="s">
        <v>1554</v>
      </c>
      <c r="B439" s="8" t="s">
        <v>1545</v>
      </c>
      <c r="C439" s="200">
        <v>-2.49084624915E-2</v>
      </c>
      <c r="D439" s="200">
        <v>-0.413370600551</v>
      </c>
    </row>
    <row r="440" spans="1:4" ht="27.75" customHeight="1" x14ac:dyDescent="0.2">
      <c r="A440" s="7" t="s">
        <v>1555</v>
      </c>
      <c r="B440" s="8" t="s">
        <v>1545</v>
      </c>
      <c r="C440" s="200">
        <v>0.29774395233700002</v>
      </c>
      <c r="D440" s="200">
        <v>1.10887654024</v>
      </c>
    </row>
    <row r="441" spans="1:4" ht="27.75" customHeight="1" x14ac:dyDescent="0.2">
      <c r="A441" s="7" t="s">
        <v>1556</v>
      </c>
      <c r="B441" s="8" t="s">
        <v>1545</v>
      </c>
      <c r="C441" s="200">
        <v>0.21389642722900001</v>
      </c>
      <c r="D441" s="200">
        <v>0.58175193475200004</v>
      </c>
    </row>
    <row r="442" spans="1:4" ht="27.75" customHeight="1" x14ac:dyDescent="0.2">
      <c r="A442" s="7" t="s">
        <v>1557</v>
      </c>
      <c r="B442" s="8" t="s">
        <v>1545</v>
      </c>
      <c r="C442" s="200">
        <v>9.6406475568E-2</v>
      </c>
      <c r="D442" s="200">
        <v>2.10502324553</v>
      </c>
    </row>
    <row r="443" spans="1:4" ht="27.75" customHeight="1" x14ac:dyDescent="0.2">
      <c r="A443" s="7" t="s">
        <v>1558</v>
      </c>
      <c r="B443" s="8" t="s">
        <v>1545</v>
      </c>
      <c r="C443" s="200">
        <v>1.65729570315</v>
      </c>
      <c r="D443" s="200">
        <v>2.2707831924200002</v>
      </c>
    </row>
    <row r="444" spans="1:4" ht="27.75" customHeight="1" x14ac:dyDescent="0.2">
      <c r="A444" s="7" t="s">
        <v>1559</v>
      </c>
      <c r="B444" s="8" t="s">
        <v>1545</v>
      </c>
      <c r="C444" s="200">
        <v>0.15197599977999998</v>
      </c>
      <c r="D444" s="200">
        <v>1.95008472603</v>
      </c>
    </row>
    <row r="445" spans="1:4" ht="27.75" customHeight="1" x14ac:dyDescent="0.2">
      <c r="A445" s="7" t="s">
        <v>1560</v>
      </c>
      <c r="B445" s="8" t="s">
        <v>1545</v>
      </c>
      <c r="C445" s="200">
        <v>1.7841710707699998</v>
      </c>
      <c r="D445" s="200">
        <v>3.2194959979400002</v>
      </c>
    </row>
    <row r="446" spans="1:4" ht="27.75" customHeight="1" x14ac:dyDescent="0.2">
      <c r="A446" s="7" t="s">
        <v>1561</v>
      </c>
      <c r="B446" s="8" t="s">
        <v>1545</v>
      </c>
      <c r="C446" s="200">
        <v>0.24639272333599999</v>
      </c>
      <c r="D446" s="200">
        <v>2.5782184527999998</v>
      </c>
    </row>
    <row r="447" spans="1:4" ht="27.75" customHeight="1" x14ac:dyDescent="0.2">
      <c r="A447" s="7" t="s">
        <v>1562</v>
      </c>
      <c r="B447" s="8" t="s">
        <v>1545</v>
      </c>
      <c r="C447" s="200">
        <v>1.07567095931</v>
      </c>
      <c r="D447" s="200">
        <v>4.2096976599500007</v>
      </c>
    </row>
    <row r="448" spans="1:4" ht="27.75" customHeight="1" x14ac:dyDescent="0.2">
      <c r="A448" s="7" t="s">
        <v>1563</v>
      </c>
      <c r="B448" s="8" t="s">
        <v>1545</v>
      </c>
      <c r="C448" s="200">
        <v>0.17771266304</v>
      </c>
      <c r="D448" s="200">
        <v>3.55867094166</v>
      </c>
    </row>
    <row r="449" spans="1:4" ht="27.75" customHeight="1" x14ac:dyDescent="0.2">
      <c r="A449" s="7" t="s">
        <v>1548</v>
      </c>
      <c r="B449" s="8" t="s">
        <v>1545</v>
      </c>
      <c r="C449" s="200">
        <v>0.58234151061399997</v>
      </c>
      <c r="D449" s="200">
        <v>0.276393126233</v>
      </c>
    </row>
    <row r="450" spans="1:4" ht="27.75" customHeight="1" x14ac:dyDescent="0.2">
      <c r="A450" s="7" t="s">
        <v>1564</v>
      </c>
      <c r="B450" s="8" t="s">
        <v>1545</v>
      </c>
      <c r="C450" s="200">
        <v>0.36165755409399997</v>
      </c>
      <c r="D450" s="200">
        <v>0.73414964490800005</v>
      </c>
    </row>
    <row r="451" spans="1:4" ht="27.75" customHeight="1" x14ac:dyDescent="0.2">
      <c r="A451" s="7" t="s">
        <v>1549</v>
      </c>
      <c r="B451" s="8" t="s">
        <v>1545</v>
      </c>
      <c r="C451" s="200">
        <v>0.11820745008400001</v>
      </c>
      <c r="D451" s="200">
        <v>0.55739936247999999</v>
      </c>
    </row>
    <row r="452" spans="1:4" ht="27.75" customHeight="1" x14ac:dyDescent="0.2">
      <c r="A452" s="7" t="s">
        <v>1565</v>
      </c>
      <c r="B452" s="8" t="s">
        <v>1545</v>
      </c>
      <c r="C452" s="200">
        <v>6.0509991551900004E-2</v>
      </c>
      <c r="D452" s="200">
        <v>0.69696876944399999</v>
      </c>
    </row>
    <row r="453" spans="1:4" ht="27.75" customHeight="1" x14ac:dyDescent="0.2">
      <c r="A453" s="7" t="s">
        <v>1566</v>
      </c>
      <c r="B453" s="8" t="s">
        <v>1545</v>
      </c>
      <c r="C453" s="200">
        <v>2.4160460505400003</v>
      </c>
      <c r="D453" s="200">
        <v>1.7513687067200001</v>
      </c>
    </row>
    <row r="454" spans="1:4" ht="27.75" customHeight="1" x14ac:dyDescent="0.2">
      <c r="A454" s="7" t="s">
        <v>1567</v>
      </c>
      <c r="B454" s="8" t="s">
        <v>1545</v>
      </c>
      <c r="C454" s="200">
        <v>0.19279968489900001</v>
      </c>
      <c r="D454" s="200">
        <v>0.55831305506599993</v>
      </c>
    </row>
    <row r="455" spans="1:4" ht="27.75" customHeight="1" x14ac:dyDescent="0.2">
      <c r="A455" s="7" t="s">
        <v>1568</v>
      </c>
      <c r="B455" s="8" t="s">
        <v>1545</v>
      </c>
      <c r="C455" s="200">
        <v>0</v>
      </c>
      <c r="D455" s="200">
        <v>-1.26785553948</v>
      </c>
    </row>
    <row r="456" spans="1:4" ht="27.75" customHeight="1" x14ac:dyDescent="0.2">
      <c r="A456" s="7" t="s">
        <v>1569</v>
      </c>
      <c r="B456" s="8" t="s">
        <v>1545</v>
      </c>
      <c r="C456" s="200">
        <v>0.40666439647899999</v>
      </c>
      <c r="D456" s="200">
        <v>0.75336234897800003</v>
      </c>
    </row>
    <row r="457" spans="1:4" ht="27.75" customHeight="1" x14ac:dyDescent="0.2">
      <c r="A457" s="7" t="s">
        <v>1570</v>
      </c>
      <c r="B457" s="8" t="s">
        <v>1545</v>
      </c>
      <c r="C457" s="200">
        <v>-0.70576676593099996</v>
      </c>
      <c r="D457" s="200">
        <v>-0.53786057858799996</v>
      </c>
    </row>
    <row r="458" spans="1:4" ht="27.75" customHeight="1" x14ac:dyDescent="0.2">
      <c r="A458" s="7" t="s">
        <v>1571</v>
      </c>
      <c r="B458" s="8" t="s">
        <v>1545</v>
      </c>
      <c r="C458" s="200">
        <v>7.4036749355599993E-2</v>
      </c>
      <c r="D458" s="200">
        <v>1.50192882168</v>
      </c>
    </row>
    <row r="459" spans="1:4" ht="27.75" customHeight="1" x14ac:dyDescent="0.2">
      <c r="A459" s="7" t="s">
        <v>1572</v>
      </c>
      <c r="B459" s="8" t="s">
        <v>1545</v>
      </c>
      <c r="C459" s="200">
        <v>0</v>
      </c>
      <c r="D459" s="200">
        <v>2.4052736221099997</v>
      </c>
    </row>
    <row r="460" spans="1:4" ht="27.75" customHeight="1" x14ac:dyDescent="0.2">
      <c r="A460" s="7" t="s">
        <v>1573</v>
      </c>
      <c r="B460" s="8" t="s">
        <v>1545</v>
      </c>
      <c r="C460" s="200">
        <v>0.92819624443199999</v>
      </c>
      <c r="D460" s="200">
        <v>1.76184752637</v>
      </c>
    </row>
    <row r="461" spans="1:4" ht="27.75" customHeight="1" x14ac:dyDescent="0.2">
      <c r="A461" s="7" t="s">
        <v>1574</v>
      </c>
      <c r="B461" s="8" t="s">
        <v>1545</v>
      </c>
      <c r="C461" s="200">
        <v>0.57724192241700001</v>
      </c>
      <c r="D461" s="200">
        <v>0.46105129305600001</v>
      </c>
    </row>
    <row r="462" spans="1:4" ht="27.75" customHeight="1" x14ac:dyDescent="0.2">
      <c r="A462" s="7" t="s">
        <v>1575</v>
      </c>
      <c r="B462" s="8" t="s">
        <v>1545</v>
      </c>
      <c r="C462" s="200">
        <v>0.18137367939999999</v>
      </c>
      <c r="D462" s="200">
        <v>2.7319872227799999</v>
      </c>
    </row>
    <row r="463" spans="1:4" ht="27.75" customHeight="1" x14ac:dyDescent="0.2">
      <c r="A463" s="7" t="s">
        <v>1576</v>
      </c>
      <c r="B463" s="8" t="s">
        <v>1545</v>
      </c>
      <c r="C463" s="200">
        <v>0.18137367939999999</v>
      </c>
      <c r="D463" s="200">
        <v>2.7319872227799999</v>
      </c>
    </row>
    <row r="464" spans="1:4" ht="27.75" customHeight="1" x14ac:dyDescent="0.2">
      <c r="A464" s="7" t="s">
        <v>1577</v>
      </c>
      <c r="B464" s="8" t="s">
        <v>1545</v>
      </c>
      <c r="C464" s="200">
        <v>0.16300827223600001</v>
      </c>
      <c r="D464" s="200">
        <v>0.198660405885</v>
      </c>
    </row>
    <row r="465" spans="1:4" ht="27.75" customHeight="1" x14ac:dyDescent="0.2">
      <c r="A465" s="7" t="s">
        <v>1578</v>
      </c>
      <c r="B465" s="8" t="s">
        <v>1545</v>
      </c>
      <c r="C465" s="200">
        <v>0</v>
      </c>
      <c r="D465" s="200">
        <v>-0.59337165857000007</v>
      </c>
    </row>
    <row r="466" spans="1:4" ht="27.75" customHeight="1" x14ac:dyDescent="0.2">
      <c r="A466" s="7" t="s">
        <v>1579</v>
      </c>
      <c r="B466" s="8" t="s">
        <v>1545</v>
      </c>
      <c r="C466" s="200">
        <v>0.225338993471</v>
      </c>
      <c r="D466" s="200">
        <v>3.2913179107100001</v>
      </c>
    </row>
    <row r="467" spans="1:4" ht="27.75" customHeight="1" x14ac:dyDescent="0.2">
      <c r="A467" s="7" t="s">
        <v>1580</v>
      </c>
      <c r="B467" s="8" t="s">
        <v>1545</v>
      </c>
      <c r="C467" s="200">
        <v>5.3616261699099999E-2</v>
      </c>
      <c r="D467" s="200">
        <v>3.2883159630199996</v>
      </c>
    </row>
    <row r="468" spans="1:4" ht="27.75" customHeight="1" x14ac:dyDescent="0.2">
      <c r="A468" s="7" t="s">
        <v>1550</v>
      </c>
      <c r="B468" s="8" t="s">
        <v>1545</v>
      </c>
      <c r="C468" s="200">
        <v>1.07294040237</v>
      </c>
      <c r="D468" s="200">
        <v>0.51497052499200002</v>
      </c>
    </row>
    <row r="469" spans="1:4" ht="27.75" customHeight="1" x14ac:dyDescent="0.2">
      <c r="A469" s="7" t="s">
        <v>1581</v>
      </c>
      <c r="B469" s="8" t="s">
        <v>1545</v>
      </c>
      <c r="C469" s="200">
        <v>1.4429888681E-2</v>
      </c>
      <c r="D469" s="200">
        <v>1.8976541905900002</v>
      </c>
    </row>
    <row r="470" spans="1:4" ht="27.75" customHeight="1" x14ac:dyDescent="0.2">
      <c r="A470" s="7" t="s">
        <v>1582</v>
      </c>
      <c r="B470" s="8" t="s">
        <v>1545</v>
      </c>
      <c r="C470" s="200">
        <v>5.5401145745100001E-2</v>
      </c>
      <c r="D470" s="200">
        <v>3.67105073362</v>
      </c>
    </row>
    <row r="471" spans="1:4" ht="27.75" customHeight="1" x14ac:dyDescent="0.2">
      <c r="A471" s="7" t="s">
        <v>1583</v>
      </c>
      <c r="B471" s="8" t="s">
        <v>1545</v>
      </c>
      <c r="C471" s="200">
        <v>1.99171037999</v>
      </c>
      <c r="D471" s="200">
        <v>1.65311093595</v>
      </c>
    </row>
    <row r="472" spans="1:4" ht="27.75" customHeight="1" x14ac:dyDescent="0.2">
      <c r="A472" s="7" t="s">
        <v>1584</v>
      </c>
      <c r="B472" s="8" t="s">
        <v>1545</v>
      </c>
      <c r="C472" s="200">
        <v>0.42787752245600003</v>
      </c>
      <c r="D472" s="200">
        <v>-0.79974923824499999</v>
      </c>
    </row>
    <row r="473" spans="1:4" ht="27.75" customHeight="1" x14ac:dyDescent="0.2">
      <c r="A473" s="7" t="s">
        <v>1585</v>
      </c>
      <c r="B473" s="8" t="s">
        <v>1545</v>
      </c>
      <c r="C473" s="200">
        <v>0.54335530652399999</v>
      </c>
      <c r="D473" s="200">
        <v>1.7612913090300002</v>
      </c>
    </row>
    <row r="474" spans="1:4" ht="27.75" customHeight="1" x14ac:dyDescent="0.2">
      <c r="A474" s="7" t="s">
        <v>1586</v>
      </c>
      <c r="B474" s="8" t="s">
        <v>1545</v>
      </c>
      <c r="C474" s="200">
        <v>1.04975979534</v>
      </c>
      <c r="D474" s="200">
        <v>3.8474315694500003</v>
      </c>
    </row>
    <row r="475" spans="1:4" ht="27.75" customHeight="1" x14ac:dyDescent="0.2">
      <c r="A475" s="7" t="s">
        <v>1587</v>
      </c>
      <c r="B475" s="8" t="s">
        <v>1545</v>
      </c>
      <c r="C475" s="200">
        <v>8.0857230725500009E-2</v>
      </c>
      <c r="D475" s="200">
        <v>0.56951216816799999</v>
      </c>
    </row>
    <row r="476" spans="1:4" ht="27.75" customHeight="1" x14ac:dyDescent="0.2">
      <c r="A476" s="7" t="s">
        <v>1588</v>
      </c>
      <c r="B476" s="8" t="s">
        <v>1545</v>
      </c>
      <c r="C476" s="200">
        <v>3.0548374573000001</v>
      </c>
      <c r="D476" s="200">
        <v>1.4465361892599999</v>
      </c>
    </row>
    <row r="477" spans="1:4" ht="27.75" customHeight="1" x14ac:dyDescent="0.2">
      <c r="A477" s="7" t="s">
        <v>1589</v>
      </c>
      <c r="B477" s="8" t="s">
        <v>1545</v>
      </c>
      <c r="C477" s="200">
        <v>6.8371451858000004E-2</v>
      </c>
      <c r="D477" s="200">
        <v>1.2876303035700001</v>
      </c>
    </row>
    <row r="478" spans="1:4" ht="27.75" customHeight="1" x14ac:dyDescent="0.2">
      <c r="A478" s="7" t="s">
        <v>1590</v>
      </c>
      <c r="B478" s="8" t="s">
        <v>1545</v>
      </c>
      <c r="C478" s="200">
        <v>0.27413943995099999</v>
      </c>
      <c r="D478" s="200">
        <v>0.54366968350699996</v>
      </c>
    </row>
    <row r="479" spans="1:4" ht="27.75" customHeight="1" x14ac:dyDescent="0.2">
      <c r="A479" s="7" t="s">
        <v>1591</v>
      </c>
      <c r="B479" s="8" t="s">
        <v>1545</v>
      </c>
      <c r="C479" s="200">
        <v>0.11239792015400001</v>
      </c>
      <c r="D479" s="200">
        <v>2.0510584650400001</v>
      </c>
    </row>
    <row r="480" spans="1:4" ht="27.75" customHeight="1" x14ac:dyDescent="0.2">
      <c r="A480" s="7" t="s">
        <v>1592</v>
      </c>
      <c r="B480" s="8" t="s">
        <v>1545</v>
      </c>
      <c r="C480" s="200">
        <v>1.73637924598</v>
      </c>
      <c r="D480" s="200">
        <v>0.58075530691499999</v>
      </c>
    </row>
    <row r="481" spans="1:4" ht="27.75" customHeight="1" x14ac:dyDescent="0.2">
      <c r="A481" s="7" t="s">
        <v>1593</v>
      </c>
      <c r="B481" s="8" t="s">
        <v>1545</v>
      </c>
      <c r="C481" s="200">
        <v>1.72255411118</v>
      </c>
      <c r="D481" s="200">
        <v>0.58002165689399998</v>
      </c>
    </row>
    <row r="482" spans="1:4" ht="27.75" customHeight="1" x14ac:dyDescent="0.2">
      <c r="A482" s="7" t="s">
        <v>1594</v>
      </c>
      <c r="B482" s="8" t="s">
        <v>1545</v>
      </c>
      <c r="C482" s="200">
        <v>6.0180926977299994E-2</v>
      </c>
      <c r="D482" s="200">
        <v>1.28566260783</v>
      </c>
    </row>
    <row r="483" spans="1:4" ht="27.75" customHeight="1" x14ac:dyDescent="0.2">
      <c r="A483" s="7" t="s">
        <v>1595</v>
      </c>
      <c r="B483" s="8" t="s">
        <v>1545</v>
      </c>
      <c r="C483" s="200">
        <v>2.8022650655199999</v>
      </c>
      <c r="D483" s="200">
        <v>0.65415151547200001</v>
      </c>
    </row>
    <row r="484" spans="1:4" ht="27.75" customHeight="1" x14ac:dyDescent="0.2">
      <c r="A484" s="7" t="s">
        <v>1596</v>
      </c>
      <c r="B484" s="8" t="s">
        <v>1545</v>
      </c>
      <c r="C484" s="200">
        <v>1.2506708049399999</v>
      </c>
      <c r="D484" s="200">
        <v>3.4834503477600003</v>
      </c>
    </row>
    <row r="485" spans="1:4" ht="27.75" customHeight="1" x14ac:dyDescent="0.2">
      <c r="A485" s="7" t="s">
        <v>1597</v>
      </c>
      <c r="B485" s="8" t="s">
        <v>1545</v>
      </c>
      <c r="C485" s="200">
        <v>3.5237961589500003E-2</v>
      </c>
      <c r="D485" s="200">
        <v>0.54096794707599993</v>
      </c>
    </row>
    <row r="486" spans="1:4" ht="27.75" customHeight="1" x14ac:dyDescent="0.2">
      <c r="A486" s="7" t="s">
        <v>1598</v>
      </c>
      <c r="B486" s="8" t="s">
        <v>1545</v>
      </c>
      <c r="C486" s="200">
        <v>1.47147124773</v>
      </c>
      <c r="D486" s="200">
        <v>3.2859220649200003</v>
      </c>
    </row>
    <row r="487" spans="1:4" ht="27.75" customHeight="1" x14ac:dyDescent="0.2">
      <c r="A487" s="7" t="s">
        <v>1599</v>
      </c>
      <c r="B487" s="8" t="s">
        <v>1545</v>
      </c>
      <c r="C487" s="200">
        <v>1.7726983033999999</v>
      </c>
      <c r="D487" s="200">
        <v>0.15398705056299999</v>
      </c>
    </row>
    <row r="488" spans="1:4" ht="27.75" customHeight="1" x14ac:dyDescent="0.2">
      <c r="A488" s="7" t="s">
        <v>1600</v>
      </c>
      <c r="B488" s="8" t="s">
        <v>1545</v>
      </c>
      <c r="C488" s="200">
        <v>0</v>
      </c>
      <c r="D488" s="200">
        <v>-0.43972869287499999</v>
      </c>
    </row>
    <row r="489" spans="1:4" ht="27.75" customHeight="1" x14ac:dyDescent="0.2">
      <c r="A489" s="7" t="s">
        <v>1601</v>
      </c>
      <c r="B489" s="8" t="s">
        <v>1545</v>
      </c>
      <c r="C489" s="200">
        <v>0.23755847068299998</v>
      </c>
      <c r="D489" s="200">
        <v>0.68053017666899995</v>
      </c>
    </row>
    <row r="490" spans="1:4" ht="27.75" customHeight="1" x14ac:dyDescent="0.2">
      <c r="A490" s="7" t="s">
        <v>1602</v>
      </c>
      <c r="B490" s="8" t="s">
        <v>1545</v>
      </c>
      <c r="C490" s="200">
        <v>2.4166043457000002</v>
      </c>
      <c r="D490" s="200">
        <v>0.56519347345500004</v>
      </c>
    </row>
    <row r="491" spans="1:4" ht="27.75" customHeight="1" x14ac:dyDescent="0.2">
      <c r="A491" s="7" t="s">
        <v>1603</v>
      </c>
      <c r="B491" s="8" t="s">
        <v>1545</v>
      </c>
      <c r="C491" s="200">
        <v>0.93688353065300001</v>
      </c>
      <c r="D491" s="200">
        <v>0.89513220492300005</v>
      </c>
    </row>
    <row r="492" spans="1:4" ht="27.75" customHeight="1" x14ac:dyDescent="0.2">
      <c r="A492" s="7" t="s">
        <v>1604</v>
      </c>
      <c r="B492" s="8" t="s">
        <v>1545</v>
      </c>
      <c r="C492" s="200">
        <v>1.7795486585</v>
      </c>
      <c r="D492" s="200">
        <v>0.19380117277900002</v>
      </c>
    </row>
    <row r="493" spans="1:4" ht="27.75" customHeight="1" x14ac:dyDescent="0.2">
      <c r="A493" s="7" t="s">
        <v>1605</v>
      </c>
      <c r="B493" s="8" t="s">
        <v>1545</v>
      </c>
      <c r="C493" s="200">
        <v>4.34824579586E-2</v>
      </c>
      <c r="D493" s="200">
        <v>0.72558526334899998</v>
      </c>
    </row>
    <row r="494" spans="1:4" ht="27.75" customHeight="1" x14ac:dyDescent="0.2">
      <c r="A494" s="7" t="s">
        <v>1551</v>
      </c>
      <c r="B494" s="8" t="s">
        <v>1545</v>
      </c>
      <c r="C494" s="200">
        <v>0</v>
      </c>
      <c r="D494" s="200">
        <v>0</v>
      </c>
    </row>
    <row r="495" spans="1:4" ht="27.75" customHeight="1" x14ac:dyDescent="0.2">
      <c r="A495" s="7" t="s">
        <v>1552</v>
      </c>
      <c r="B495" s="8" t="s">
        <v>1545</v>
      </c>
      <c r="C495" s="200">
        <v>3.3079650990700003E-2</v>
      </c>
      <c r="D495" s="200">
        <v>-3.56667174128E-3</v>
      </c>
    </row>
    <row r="496" spans="1:4" ht="27.75" customHeight="1" x14ac:dyDescent="0.2">
      <c r="A496" s="7" t="s">
        <v>1606</v>
      </c>
      <c r="B496" s="8" t="s">
        <v>1545</v>
      </c>
      <c r="C496" s="200">
        <v>0.42460461297199997</v>
      </c>
      <c r="D496" s="200">
        <v>1.60160099697</v>
      </c>
    </row>
    <row r="497" spans="1:4" ht="27.75" customHeight="1" x14ac:dyDescent="0.2">
      <c r="A497" s="7" t="s">
        <v>1607</v>
      </c>
      <c r="B497" s="8" t="s">
        <v>1545</v>
      </c>
      <c r="C497" s="200">
        <v>6.06663811638E-2</v>
      </c>
      <c r="D497" s="200">
        <v>1.41853288677</v>
      </c>
    </row>
    <row r="498" spans="1:4" ht="27.75" customHeight="1" x14ac:dyDescent="0.2">
      <c r="A498" s="7" t="s">
        <v>1608</v>
      </c>
      <c r="B498" s="8" t="s">
        <v>1545</v>
      </c>
      <c r="C498" s="200">
        <v>1.5213862069999999</v>
      </c>
      <c r="D498" s="200">
        <v>2.11916807794</v>
      </c>
    </row>
    <row r="499" spans="1:4" ht="27.75" customHeight="1" x14ac:dyDescent="0.2">
      <c r="A499" s="7" t="s">
        <v>1609</v>
      </c>
      <c r="B499" s="8" t="s">
        <v>1545</v>
      </c>
      <c r="C499" s="200">
        <v>0.32934403614899999</v>
      </c>
      <c r="D499" s="200">
        <v>1.04452345248</v>
      </c>
    </row>
    <row r="500" spans="1:4" ht="27.75" customHeight="1" x14ac:dyDescent="0.2">
      <c r="A500" s="7" t="s">
        <v>1610</v>
      </c>
      <c r="B500" s="8" t="s">
        <v>1545</v>
      </c>
      <c r="C500" s="200">
        <v>0.54705891659400008</v>
      </c>
      <c r="D500" s="200">
        <v>2.07242069567</v>
      </c>
    </row>
    <row r="501" spans="1:4" ht="27.75" customHeight="1" x14ac:dyDescent="0.2">
      <c r="A501" s="7" t="s">
        <v>1611</v>
      </c>
      <c r="B501" s="8" t="s">
        <v>1545</v>
      </c>
      <c r="C501" s="200">
        <v>0.33388721147799999</v>
      </c>
      <c r="D501" s="200">
        <v>0.79939908384000002</v>
      </c>
    </row>
    <row r="502" spans="1:4" ht="27.75" customHeight="1" x14ac:dyDescent="0.2">
      <c r="A502" s="7" t="s">
        <v>1612</v>
      </c>
      <c r="B502" s="8" t="s">
        <v>1545</v>
      </c>
      <c r="C502" s="200">
        <v>0.27578962722300004</v>
      </c>
      <c r="D502" s="200">
        <v>1.8808318429699999</v>
      </c>
    </row>
    <row r="503" spans="1:4" ht="27.75" customHeight="1" x14ac:dyDescent="0.2">
      <c r="A503" s="7" t="s">
        <v>1613</v>
      </c>
      <c r="B503" s="8" t="s">
        <v>1545</v>
      </c>
      <c r="C503" s="200">
        <v>0.72616536466299997</v>
      </c>
      <c r="D503" s="200">
        <v>3.37425704211</v>
      </c>
    </row>
    <row r="504" spans="1:4" ht="27.75" customHeight="1" x14ac:dyDescent="0.2">
      <c r="A504" s="7" t="s">
        <v>1614</v>
      </c>
      <c r="B504" s="8" t="s">
        <v>1545</v>
      </c>
      <c r="C504" s="200">
        <v>1.3940190975800002</v>
      </c>
      <c r="D504" s="200">
        <v>0.33797570104699998</v>
      </c>
    </row>
    <row r="505" spans="1:4" ht="27.75" customHeight="1" x14ac:dyDescent="0.2">
      <c r="A505" s="7" t="s">
        <v>1615</v>
      </c>
      <c r="B505" s="8" t="s">
        <v>1545</v>
      </c>
      <c r="C505" s="200">
        <v>0.496626041879</v>
      </c>
      <c r="D505" s="200">
        <v>2.3920676941100001</v>
      </c>
    </row>
    <row r="506" spans="1:4" ht="27.75" customHeight="1" x14ac:dyDescent="0.2">
      <c r="A506" s="7" t="s">
        <v>1616</v>
      </c>
      <c r="B506" s="8" t="s">
        <v>1617</v>
      </c>
      <c r="C506" s="200">
        <v>4.5281568866400002E-2</v>
      </c>
      <c r="D506" s="200">
        <v>1.1927877523299999E-2</v>
      </c>
    </row>
    <row r="507" spans="1:4" ht="27.75" customHeight="1" x14ac:dyDescent="0.2">
      <c r="A507" s="7" t="s">
        <v>1618</v>
      </c>
      <c r="B507" s="8" t="s">
        <v>1617</v>
      </c>
      <c r="C507" s="200">
        <v>2.2342432362600001E-2</v>
      </c>
      <c r="D507" s="200">
        <v>5.2172180918000001E-2</v>
      </c>
    </row>
    <row r="508" spans="1:4" ht="27.75" customHeight="1" x14ac:dyDescent="0.2">
      <c r="A508" s="7" t="s">
        <v>1619</v>
      </c>
      <c r="B508" s="8" t="s">
        <v>1617</v>
      </c>
      <c r="C508" s="200">
        <v>0.24734250627000001</v>
      </c>
      <c r="D508" s="200">
        <v>8.392626939669999E-2</v>
      </c>
    </row>
    <row r="509" spans="1:4" ht="27.75" customHeight="1" x14ac:dyDescent="0.2">
      <c r="A509" s="7" t="s">
        <v>1620</v>
      </c>
      <c r="B509" s="8" t="s">
        <v>1617</v>
      </c>
      <c r="C509" s="200">
        <v>1.0488481865499999E-3</v>
      </c>
      <c r="D509" s="200">
        <v>1.07350604314E-2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conditionalFormatting sqref="C258:D261">
    <cfRule type="expression" dxfId="20" priority="7">
      <formula>AND(OR(#REF!=2,#REF!=3),#REF!&lt;&gt;#REF!)</formula>
    </cfRule>
  </conditionalFormatting>
  <conditionalFormatting sqref="C262:D495">
    <cfRule type="expression" dxfId="19" priority="6">
      <formula>AND(OR(#REF!=2,#REF!=3),#REF!&lt;&gt;#REF!)</formula>
    </cfRule>
  </conditionalFormatting>
  <conditionalFormatting sqref="C496:D499">
    <cfRule type="expression" dxfId="18" priority="5">
      <formula>AND(OR(#REF!=2,#REF!=3),#REF!&lt;&gt;#REF!)</formula>
    </cfRule>
  </conditionalFormatting>
  <conditionalFormatting sqref="C500:D503">
    <cfRule type="expression" dxfId="17" priority="4">
      <formula>AND(OR(#REF!=2,#REF!=3),#REF!&lt;&gt;#REF!)</formula>
    </cfRule>
  </conditionalFormatting>
  <conditionalFormatting sqref="C504:D507">
    <cfRule type="expression" dxfId="16" priority="3">
      <formula>AND(OR(#REF!=2,#REF!=3),#REF!&lt;&gt;#REF!)</formula>
    </cfRule>
  </conditionalFormatting>
  <conditionalFormatting sqref="C508:D509">
    <cfRule type="expression" dxfId="15" priority="2">
      <formula>AND(OR(#REF!=2,#REF!=3),#REF!&lt;&gt;#REF!)</formula>
    </cfRule>
  </conditionalFormatting>
  <conditionalFormatting sqref="C4:D237">
    <cfRule type="expression" dxfId="14" priority="13">
      <formula>AND(OR(#REF!=2,#REF!=3),#REF!&lt;&gt;#REF!)</formula>
    </cfRule>
  </conditionalFormatting>
  <conditionalFormatting sqref="C238:D241">
    <cfRule type="expression" dxfId="13" priority="12">
      <formula>AND(OR(#REF!=2,#REF!=3),#REF!&lt;&gt;#REF!)</formula>
    </cfRule>
  </conditionalFormatting>
  <conditionalFormatting sqref="C242:D245">
    <cfRule type="expression" dxfId="12" priority="11">
      <formula>AND(OR(#REF!=2,#REF!=3),#REF!&lt;&gt;#REF!)</formula>
    </cfRule>
  </conditionalFormatting>
  <conditionalFormatting sqref="C246:D249">
    <cfRule type="expression" dxfId="11" priority="10">
      <formula>AND(OR(#REF!=2,#REF!=3),#REF!&lt;&gt;#REF!)</formula>
    </cfRule>
  </conditionalFormatting>
  <conditionalFormatting sqref="C250:D253">
    <cfRule type="expression" dxfId="10" priority="9">
      <formula>AND(OR(#REF!=2,#REF!=3),#REF!&lt;&gt;#REF!)</formula>
    </cfRule>
  </conditionalFormatting>
  <conditionalFormatting sqref="C254:D257">
    <cfRule type="expression" dxfId="9" priority="8">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 xml:space="preserve">&amp;L&amp;"Trebuchet MS,Regular"&amp;8NORTHERN POWERGRID (YORKSHIRE) PLC&amp;C&amp;"Arial,Regular"&amp;8Page &amp;P+36 of 54&amp;R&amp;"Arial,Regular"&amp;8DECEMBER 2015 - FINAL V2.0 </oddFooter>
    <firstHeader>&amp;LUn-scaled [nodal /network group] costs</firstHeader>
    <firstFooter xml:space="preserve">&amp;L&amp;"Trebuchet MS,Regular"&amp;8NORTHERN POWERGRID (YORKSHIRE) PLC&amp;C&amp;"Arial,Regular"&amp;8Page &amp;P+36 of 54&amp;R&amp;"Arial,Regular"&amp;8DECEMBER 2015 - FINAL V2.0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topLeftCell="A76" zoomScale="90" zoomScaleNormal="90" zoomScaleSheetLayoutView="100" workbookViewId="0">
      <selection sqref="A1:B1"/>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2" ht="26.25" customHeight="1" x14ac:dyDescent="0.2">
      <c r="A1" s="296" t="s">
        <v>88</v>
      </c>
      <c r="B1" s="296"/>
    </row>
    <row r="2" spans="1:2" ht="12.75" customHeight="1" x14ac:dyDescent="0.2">
      <c r="A2" s="162"/>
      <c r="B2" s="162"/>
    </row>
    <row r="3" spans="1:2" ht="12.75" customHeight="1" x14ac:dyDescent="0.2">
      <c r="A3" s="162"/>
      <c r="B3" s="162"/>
    </row>
    <row r="4" spans="1:2" ht="12.75" customHeight="1" x14ac:dyDescent="0.2">
      <c r="A4" s="162"/>
      <c r="B4" s="162"/>
    </row>
    <row r="5" spans="1:2" ht="12.75" customHeight="1" x14ac:dyDescent="0.2">
      <c r="A5" s="162"/>
      <c r="B5" s="162"/>
    </row>
    <row r="6" spans="1:2" ht="12.75" customHeight="1" x14ac:dyDescent="0.2">
      <c r="A6" s="162"/>
      <c r="B6" s="162"/>
    </row>
    <row r="7" spans="1:2" ht="12.75" customHeight="1" x14ac:dyDescent="0.2">
      <c r="A7" s="162"/>
      <c r="B7" s="162"/>
    </row>
    <row r="8" spans="1:2" ht="12.75" customHeight="1" x14ac:dyDescent="0.2">
      <c r="A8" s="162"/>
      <c r="B8" s="162"/>
    </row>
    <row r="9" spans="1:2" ht="12.75" customHeight="1" x14ac:dyDescent="0.2">
      <c r="A9" s="162"/>
      <c r="B9" s="162"/>
    </row>
    <row r="10" spans="1:2" ht="12.75" customHeight="1" x14ac:dyDescent="0.2">
      <c r="A10" s="162"/>
      <c r="B10" s="162"/>
    </row>
    <row r="11" spans="1:2" ht="12.75" customHeight="1" x14ac:dyDescent="0.2">
      <c r="A11" s="162"/>
      <c r="B11" s="162"/>
    </row>
    <row r="12" spans="1:2" ht="12.75" customHeight="1" x14ac:dyDescent="0.2">
      <c r="A12" s="162"/>
      <c r="B12" s="162"/>
    </row>
    <row r="13" spans="1:2" ht="12.75" customHeight="1" x14ac:dyDescent="0.2">
      <c r="A13" s="162"/>
      <c r="B13" s="162"/>
    </row>
    <row r="14" spans="1:2" ht="12.75" customHeight="1" x14ac:dyDescent="0.2">
      <c r="A14" s="162"/>
      <c r="B14" s="162"/>
    </row>
    <row r="15" spans="1:2" ht="12.75" customHeight="1" x14ac:dyDescent="0.2">
      <c r="A15" s="162"/>
      <c r="B15" s="162"/>
    </row>
    <row r="16" spans="1:2" ht="12.75" customHeight="1" x14ac:dyDescent="0.2">
      <c r="A16" s="162"/>
      <c r="B16" s="162"/>
    </row>
    <row r="17" spans="1:9" ht="12.75" customHeight="1" x14ac:dyDescent="0.2">
      <c r="A17" s="162"/>
      <c r="B17" s="162"/>
    </row>
    <row r="18" spans="1:9" ht="12.75" customHeight="1" x14ac:dyDescent="0.2">
      <c r="A18" s="162"/>
      <c r="B18" s="162"/>
    </row>
    <row r="19" spans="1:9" ht="12.75" customHeight="1" x14ac:dyDescent="0.2">
      <c r="A19" s="162"/>
      <c r="B19" s="162"/>
    </row>
    <row r="20" spans="1:9" ht="12.75" customHeight="1" x14ac:dyDescent="0.2">
      <c r="A20" s="162"/>
      <c r="B20" s="162"/>
    </row>
    <row r="21" spans="1:9" ht="12.75" customHeight="1" x14ac:dyDescent="0.2">
      <c r="A21" s="162"/>
      <c r="B21" s="162"/>
    </row>
    <row r="22" spans="1:9" ht="12.75" customHeight="1" x14ac:dyDescent="0.2">
      <c r="A22" s="162"/>
      <c r="B22" s="162"/>
    </row>
    <row r="23" spans="1:9" ht="12.75" customHeight="1" x14ac:dyDescent="0.2">
      <c r="A23" s="162"/>
      <c r="B23" s="162"/>
    </row>
    <row r="24" spans="1:9" ht="12.75" customHeight="1" x14ac:dyDescent="0.2">
      <c r="A24" s="162"/>
      <c r="B24" s="162"/>
    </row>
    <row r="25" spans="1:9" ht="12.75" customHeight="1" x14ac:dyDescent="0.2">
      <c r="A25" s="162"/>
      <c r="B25" s="162"/>
    </row>
    <row r="26" spans="1:9" ht="12.75" customHeight="1" x14ac:dyDescent="0.2">
      <c r="A26" s="162"/>
      <c r="B26" s="162"/>
    </row>
    <row r="27" spans="1:9" ht="12.75" customHeight="1" x14ac:dyDescent="0.2">
      <c r="A27" s="162"/>
      <c r="B27" s="162"/>
    </row>
    <row r="28" spans="1:9" s="45" customFormat="1" ht="51" x14ac:dyDescent="0.2">
      <c r="A28" s="70" t="s">
        <v>237</v>
      </c>
      <c r="B28" s="70" t="s">
        <v>238</v>
      </c>
      <c r="C28" s="70" t="s">
        <v>239</v>
      </c>
      <c r="D28" s="70" t="s">
        <v>240</v>
      </c>
      <c r="E28" s="48"/>
      <c r="F28" s="48"/>
      <c r="G28" s="70" t="s">
        <v>460</v>
      </c>
      <c r="H28" s="70" t="s">
        <v>461</v>
      </c>
      <c r="I28" s="70" t="s">
        <v>462</v>
      </c>
    </row>
    <row r="29" spans="1:9" x14ac:dyDescent="0.2">
      <c r="A29" s="120">
        <v>3</v>
      </c>
      <c r="B29" s="121">
        <v>166</v>
      </c>
      <c r="C29" s="122" t="s">
        <v>241</v>
      </c>
      <c r="D29" s="123" t="s">
        <v>242</v>
      </c>
      <c r="H29" s="110">
        <v>40057</v>
      </c>
      <c r="I29" s="111" t="s">
        <v>463</v>
      </c>
    </row>
    <row r="30" spans="1:9" x14ac:dyDescent="0.2">
      <c r="A30" s="120">
        <v>4</v>
      </c>
      <c r="B30" s="121">
        <v>168</v>
      </c>
      <c r="C30" s="122" t="s">
        <v>241</v>
      </c>
      <c r="D30" s="123" t="s">
        <v>242</v>
      </c>
      <c r="G30" s="111" t="s">
        <v>464</v>
      </c>
      <c r="H30" s="110">
        <v>40275</v>
      </c>
      <c r="I30" s="163" t="s">
        <v>468</v>
      </c>
    </row>
    <row r="31" spans="1:9" x14ac:dyDescent="0.2">
      <c r="A31" s="120">
        <v>5</v>
      </c>
      <c r="B31" s="121">
        <v>100</v>
      </c>
      <c r="C31" s="122" t="s">
        <v>243</v>
      </c>
      <c r="D31" s="123" t="s">
        <v>242</v>
      </c>
      <c r="G31" s="164" t="s">
        <v>471</v>
      </c>
      <c r="H31" s="110">
        <v>40347</v>
      </c>
      <c r="I31" s="46" t="s">
        <v>465</v>
      </c>
    </row>
    <row r="32" spans="1:9" x14ac:dyDescent="0.2">
      <c r="A32" s="120">
        <v>6</v>
      </c>
      <c r="B32" s="121">
        <v>257</v>
      </c>
      <c r="C32" s="122" t="s">
        <v>244</v>
      </c>
      <c r="D32" s="123" t="s">
        <v>242</v>
      </c>
      <c r="G32" s="163" t="s">
        <v>472</v>
      </c>
      <c r="H32" s="110">
        <v>41166</v>
      </c>
      <c r="I32" s="163" t="s">
        <v>473</v>
      </c>
    </row>
    <row r="33" spans="1:9" x14ac:dyDescent="0.2">
      <c r="A33" s="120">
        <v>7</v>
      </c>
      <c r="B33" s="121">
        <v>158</v>
      </c>
      <c r="C33" s="122" t="s">
        <v>244</v>
      </c>
      <c r="D33" s="123" t="s">
        <v>242</v>
      </c>
      <c r="G33" s="164" t="s">
        <v>466</v>
      </c>
      <c r="H33" s="110">
        <v>41178</v>
      </c>
      <c r="I33" s="163" t="s">
        <v>467</v>
      </c>
    </row>
    <row r="34" spans="1:9" x14ac:dyDescent="0.2">
      <c r="A34" s="120">
        <v>8</v>
      </c>
      <c r="B34" s="121">
        <v>159</v>
      </c>
      <c r="C34" s="122" t="s">
        <v>244</v>
      </c>
      <c r="D34" s="123" t="s">
        <v>242</v>
      </c>
      <c r="G34" s="111" t="s">
        <v>553</v>
      </c>
      <c r="H34" s="110">
        <v>41758</v>
      </c>
      <c r="I34" s="46" t="s">
        <v>554</v>
      </c>
    </row>
    <row r="35" spans="1:9" x14ac:dyDescent="0.2">
      <c r="A35" s="120">
        <v>9</v>
      </c>
      <c r="B35" s="121">
        <v>1111</v>
      </c>
      <c r="C35" s="122" t="s">
        <v>244</v>
      </c>
      <c r="D35" s="123" t="s">
        <v>242</v>
      </c>
      <c r="G35" s="46" t="s">
        <v>551</v>
      </c>
      <c r="H35" s="110">
        <v>41758</v>
      </c>
      <c r="I35" s="111" t="s">
        <v>552</v>
      </c>
    </row>
    <row r="36" spans="1:9" x14ac:dyDescent="0.2">
      <c r="A36" s="120">
        <v>10</v>
      </c>
      <c r="B36" s="121">
        <v>1104</v>
      </c>
      <c r="C36" s="122" t="s">
        <v>244</v>
      </c>
      <c r="D36" s="123" t="s">
        <v>242</v>
      </c>
      <c r="G36" s="46" t="s">
        <v>551</v>
      </c>
      <c r="H36" s="110">
        <v>41944</v>
      </c>
      <c r="I36" s="111" t="s">
        <v>605</v>
      </c>
    </row>
    <row r="37" spans="1:9" x14ac:dyDescent="0.2">
      <c r="A37" s="120">
        <v>11</v>
      </c>
      <c r="B37" s="121">
        <v>1112</v>
      </c>
      <c r="C37" s="122" t="s">
        <v>244</v>
      </c>
      <c r="D37" s="123" t="s">
        <v>242</v>
      </c>
      <c r="G37" s="46" t="s">
        <v>632</v>
      </c>
      <c r="H37" s="110">
        <v>42081</v>
      </c>
      <c r="I37" s="46" t="s">
        <v>633</v>
      </c>
    </row>
    <row r="38" spans="1:9" x14ac:dyDescent="0.2">
      <c r="A38" s="120">
        <v>12</v>
      </c>
      <c r="B38" s="121">
        <v>1116</v>
      </c>
      <c r="C38" s="122" t="s">
        <v>244</v>
      </c>
      <c r="D38" s="123" t="s">
        <v>242</v>
      </c>
      <c r="G38" s="46" t="s">
        <v>634</v>
      </c>
      <c r="H38" s="110">
        <v>42081</v>
      </c>
      <c r="I38" s="46" t="s">
        <v>635</v>
      </c>
    </row>
    <row r="39" spans="1:9" x14ac:dyDescent="0.2">
      <c r="A39" s="120">
        <v>13</v>
      </c>
      <c r="B39" s="121">
        <v>139</v>
      </c>
      <c r="C39" s="122" t="s">
        <v>245</v>
      </c>
      <c r="D39" s="123" t="s">
        <v>480</v>
      </c>
      <c r="G39" s="46" t="s">
        <v>636</v>
      </c>
      <c r="H39" s="110">
        <v>42081</v>
      </c>
      <c r="I39" s="46" t="s">
        <v>661</v>
      </c>
    </row>
    <row r="40" spans="1:9" x14ac:dyDescent="0.2">
      <c r="A40" s="120">
        <v>15</v>
      </c>
      <c r="B40" s="121">
        <v>152</v>
      </c>
      <c r="C40" s="122" t="s">
        <v>245</v>
      </c>
      <c r="D40" s="123" t="s">
        <v>480</v>
      </c>
      <c r="G40" s="111" t="s">
        <v>631</v>
      </c>
      <c r="H40" s="110">
        <v>42081</v>
      </c>
      <c r="I40" s="111" t="s">
        <v>660</v>
      </c>
    </row>
    <row r="41" spans="1:9" x14ac:dyDescent="0.2">
      <c r="A41" s="120">
        <v>16</v>
      </c>
      <c r="B41" s="121">
        <v>113</v>
      </c>
      <c r="C41" s="122" t="s">
        <v>246</v>
      </c>
      <c r="D41" s="123" t="s">
        <v>481</v>
      </c>
      <c r="G41" s="46" t="s">
        <v>637</v>
      </c>
      <c r="H41" s="110">
        <v>42081</v>
      </c>
      <c r="I41" s="111" t="s">
        <v>638</v>
      </c>
    </row>
    <row r="42" spans="1:9" x14ac:dyDescent="0.2">
      <c r="A42" s="120">
        <v>17</v>
      </c>
      <c r="B42" s="121">
        <v>125</v>
      </c>
      <c r="C42" s="122" t="s">
        <v>246</v>
      </c>
      <c r="D42" s="123" t="s">
        <v>481</v>
      </c>
      <c r="G42" s="46" t="s">
        <v>639</v>
      </c>
      <c r="H42" s="110">
        <v>42081</v>
      </c>
      <c r="I42" s="46" t="s">
        <v>640</v>
      </c>
    </row>
    <row r="43" spans="1:9" x14ac:dyDescent="0.2">
      <c r="A43" s="120">
        <v>18</v>
      </c>
      <c r="B43" s="121">
        <v>126</v>
      </c>
      <c r="C43" s="122" t="s">
        <v>246</v>
      </c>
      <c r="D43" s="123" t="s">
        <v>481</v>
      </c>
      <c r="G43" s="46" t="s">
        <v>639</v>
      </c>
      <c r="H43" s="110">
        <v>42081</v>
      </c>
      <c r="I43" s="46" t="s">
        <v>641</v>
      </c>
    </row>
    <row r="44" spans="1:9" x14ac:dyDescent="0.2">
      <c r="A44" s="120">
        <v>19</v>
      </c>
      <c r="B44" s="121">
        <v>127</v>
      </c>
      <c r="C44" s="122" t="s">
        <v>246</v>
      </c>
      <c r="D44" s="123" t="s">
        <v>481</v>
      </c>
      <c r="G44" s="46" t="s">
        <v>642</v>
      </c>
      <c r="H44" s="110">
        <v>42081</v>
      </c>
      <c r="I44" s="46" t="s">
        <v>643</v>
      </c>
    </row>
    <row r="45" spans="1:9" x14ac:dyDescent="0.2">
      <c r="A45" s="120">
        <v>20</v>
      </c>
      <c r="B45" s="121">
        <v>129</v>
      </c>
      <c r="C45" s="122" t="s">
        <v>246</v>
      </c>
      <c r="D45" s="123" t="s">
        <v>481</v>
      </c>
      <c r="G45" s="46" t="s">
        <v>644</v>
      </c>
      <c r="H45" s="110">
        <v>42081</v>
      </c>
      <c r="I45" s="46" t="s">
        <v>645</v>
      </c>
    </row>
    <row r="46" spans="1:9" x14ac:dyDescent="0.2">
      <c r="A46" s="120">
        <v>21</v>
      </c>
      <c r="B46" s="121">
        <v>130</v>
      </c>
      <c r="C46" s="122" t="s">
        <v>246</v>
      </c>
      <c r="D46" s="123" t="s">
        <v>481</v>
      </c>
      <c r="G46" s="46" t="s">
        <v>646</v>
      </c>
      <c r="H46" s="110">
        <v>42081</v>
      </c>
      <c r="I46" s="46" t="s">
        <v>643</v>
      </c>
    </row>
    <row r="47" spans="1:9" x14ac:dyDescent="0.2">
      <c r="A47" s="120">
        <v>22</v>
      </c>
      <c r="B47" s="121">
        <v>131</v>
      </c>
      <c r="C47" s="122" t="s">
        <v>246</v>
      </c>
      <c r="D47" s="123" t="s">
        <v>481</v>
      </c>
      <c r="G47" s="46" t="s">
        <v>646</v>
      </c>
      <c r="H47" s="110">
        <v>42081</v>
      </c>
      <c r="I47" s="46" t="s">
        <v>647</v>
      </c>
    </row>
    <row r="48" spans="1:9" x14ac:dyDescent="0.2">
      <c r="A48" s="120">
        <v>23</v>
      </c>
      <c r="B48" s="121">
        <v>136</v>
      </c>
      <c r="C48" s="122" t="s">
        <v>247</v>
      </c>
      <c r="D48" s="123" t="s">
        <v>482</v>
      </c>
      <c r="G48" s="46" t="s">
        <v>648</v>
      </c>
      <c r="H48" s="110">
        <v>42081</v>
      </c>
      <c r="I48" s="46" t="s">
        <v>645</v>
      </c>
    </row>
    <row r="49" spans="1:9" x14ac:dyDescent="0.2">
      <c r="A49" s="120">
        <v>24</v>
      </c>
      <c r="B49" s="121">
        <v>137</v>
      </c>
      <c r="C49" s="122" t="s">
        <v>247</v>
      </c>
      <c r="D49" s="123" t="s">
        <v>481</v>
      </c>
      <c r="G49" s="46" t="s">
        <v>649</v>
      </c>
      <c r="H49" s="110">
        <v>42081</v>
      </c>
      <c r="I49" s="46" t="s">
        <v>643</v>
      </c>
    </row>
    <row r="50" spans="1:9" x14ac:dyDescent="0.2">
      <c r="A50" s="120">
        <v>25</v>
      </c>
      <c r="B50" s="121">
        <v>138</v>
      </c>
      <c r="C50" s="122" t="s">
        <v>247</v>
      </c>
      <c r="D50" s="123" t="s">
        <v>481</v>
      </c>
      <c r="G50" s="46" t="s">
        <v>650</v>
      </c>
      <c r="H50" s="110">
        <v>42081</v>
      </c>
      <c r="I50" s="46" t="s">
        <v>651</v>
      </c>
    </row>
    <row r="51" spans="1:9" x14ac:dyDescent="0.2">
      <c r="A51" s="120">
        <v>26</v>
      </c>
      <c r="B51" s="121">
        <v>141</v>
      </c>
      <c r="C51" s="122" t="s">
        <v>247</v>
      </c>
      <c r="D51" s="123" t="s">
        <v>242</v>
      </c>
      <c r="G51" s="46" t="s">
        <v>652</v>
      </c>
      <c r="H51" s="110">
        <v>42081</v>
      </c>
      <c r="I51" s="46" t="s">
        <v>653</v>
      </c>
    </row>
    <row r="52" spans="1:9" x14ac:dyDescent="0.2">
      <c r="A52" s="120">
        <v>28</v>
      </c>
      <c r="B52" s="121">
        <v>143</v>
      </c>
      <c r="C52" s="122" t="s">
        <v>247</v>
      </c>
      <c r="D52" s="123" t="s">
        <v>242</v>
      </c>
      <c r="G52" s="46" t="s">
        <v>654</v>
      </c>
      <c r="H52" s="110">
        <v>42081</v>
      </c>
      <c r="I52" s="46" t="s">
        <v>655</v>
      </c>
    </row>
    <row r="53" spans="1:9" x14ac:dyDescent="0.2">
      <c r="A53" s="120">
        <v>29</v>
      </c>
      <c r="B53" s="121">
        <v>144</v>
      </c>
      <c r="C53" s="122" t="s">
        <v>247</v>
      </c>
      <c r="D53" s="123" t="s">
        <v>480</v>
      </c>
      <c r="G53" s="46" t="s">
        <v>654</v>
      </c>
      <c r="H53" s="110">
        <v>42081</v>
      </c>
      <c r="I53" s="46" t="s">
        <v>656</v>
      </c>
    </row>
    <row r="54" spans="1:9" x14ac:dyDescent="0.2">
      <c r="A54" s="120">
        <v>30</v>
      </c>
      <c r="B54" s="121">
        <v>145</v>
      </c>
      <c r="C54" s="122" t="s">
        <v>247</v>
      </c>
      <c r="D54" s="123" t="s">
        <v>242</v>
      </c>
      <c r="G54" s="46" t="s">
        <v>657</v>
      </c>
      <c r="H54" s="110">
        <v>42081</v>
      </c>
      <c r="I54" s="46" t="s">
        <v>658</v>
      </c>
    </row>
    <row r="55" spans="1:9" x14ac:dyDescent="0.2">
      <c r="A55" s="120">
        <v>31</v>
      </c>
      <c r="B55" s="121">
        <v>146</v>
      </c>
      <c r="C55" s="122" t="s">
        <v>247</v>
      </c>
      <c r="D55" s="123" t="s">
        <v>242</v>
      </c>
      <c r="G55" s="46" t="s">
        <v>657</v>
      </c>
      <c r="H55" s="110">
        <v>42081</v>
      </c>
      <c r="I55" s="46" t="s">
        <v>659</v>
      </c>
    </row>
    <row r="56" spans="1:9" x14ac:dyDescent="0.2">
      <c r="A56" s="120">
        <v>32</v>
      </c>
      <c r="B56" s="121">
        <v>147</v>
      </c>
      <c r="C56" s="122" t="s">
        <v>247</v>
      </c>
      <c r="D56" s="123" t="s">
        <v>242</v>
      </c>
      <c r="G56" s="111" t="s">
        <v>662</v>
      </c>
      <c r="H56" s="110">
        <v>42089</v>
      </c>
      <c r="I56" s="111" t="s">
        <v>663</v>
      </c>
    </row>
    <row r="57" spans="1:9" x14ac:dyDescent="0.2">
      <c r="A57" s="120">
        <v>33</v>
      </c>
      <c r="B57" s="121">
        <v>228</v>
      </c>
      <c r="C57" s="122" t="s">
        <v>247</v>
      </c>
      <c r="D57" s="123" t="s">
        <v>482</v>
      </c>
      <c r="G57" s="111" t="s">
        <v>644</v>
      </c>
      <c r="H57" s="110">
        <v>42166</v>
      </c>
      <c r="I57" s="111" t="s">
        <v>643</v>
      </c>
    </row>
    <row r="58" spans="1:9" x14ac:dyDescent="0.2">
      <c r="A58" s="120">
        <v>34</v>
      </c>
      <c r="B58" s="121">
        <v>149</v>
      </c>
      <c r="C58" s="122" t="s">
        <v>247</v>
      </c>
      <c r="D58" s="123" t="s">
        <v>482</v>
      </c>
      <c r="G58" s="111" t="s">
        <v>648</v>
      </c>
      <c r="H58" s="110">
        <v>42166</v>
      </c>
      <c r="I58" s="111" t="s">
        <v>643</v>
      </c>
    </row>
    <row r="59" spans="1:9" x14ac:dyDescent="0.2">
      <c r="A59" s="120">
        <v>35</v>
      </c>
      <c r="B59" s="121">
        <v>150</v>
      </c>
      <c r="C59" s="122" t="s">
        <v>247</v>
      </c>
      <c r="D59" s="123" t="s">
        <v>242</v>
      </c>
      <c r="G59" s="111" t="s">
        <v>693</v>
      </c>
      <c r="H59" s="110">
        <v>42166</v>
      </c>
      <c r="I59" s="111" t="s">
        <v>294</v>
      </c>
    </row>
    <row r="60" spans="1:9" x14ac:dyDescent="0.2">
      <c r="A60" s="120">
        <v>36</v>
      </c>
      <c r="B60" s="121">
        <v>151</v>
      </c>
      <c r="C60" s="122" t="s">
        <v>247</v>
      </c>
      <c r="D60" s="123" t="s">
        <v>481</v>
      </c>
      <c r="G60" s="111" t="s">
        <v>694</v>
      </c>
      <c r="H60" s="110">
        <v>42166</v>
      </c>
      <c r="I60" s="111" t="s">
        <v>280</v>
      </c>
    </row>
    <row r="61" spans="1:9" x14ac:dyDescent="0.2">
      <c r="A61" s="120">
        <v>37</v>
      </c>
      <c r="B61" s="121">
        <v>153</v>
      </c>
      <c r="C61" s="122" t="s">
        <v>247</v>
      </c>
      <c r="D61" s="123" t="s">
        <v>481</v>
      </c>
      <c r="G61" s="111" t="s">
        <v>695</v>
      </c>
      <c r="H61" s="110">
        <v>42166</v>
      </c>
      <c r="I61" s="111" t="s">
        <v>378</v>
      </c>
    </row>
    <row r="62" spans="1:9" x14ac:dyDescent="0.2">
      <c r="A62" s="120">
        <v>38</v>
      </c>
      <c r="B62" s="121">
        <v>154</v>
      </c>
      <c r="C62" s="122" t="s">
        <v>247</v>
      </c>
      <c r="D62" s="123" t="s">
        <v>242</v>
      </c>
      <c r="G62" s="111" t="s">
        <v>696</v>
      </c>
      <c r="H62" s="110">
        <v>42166</v>
      </c>
      <c r="I62" s="111" t="s">
        <v>377</v>
      </c>
    </row>
    <row r="63" spans="1:9" x14ac:dyDescent="0.2">
      <c r="A63" s="120">
        <v>39</v>
      </c>
      <c r="B63" s="121">
        <v>155</v>
      </c>
      <c r="C63" s="122" t="s">
        <v>247</v>
      </c>
      <c r="D63" s="123" t="s">
        <v>242</v>
      </c>
      <c r="G63" s="111" t="s">
        <v>697</v>
      </c>
      <c r="H63" s="110">
        <v>42166</v>
      </c>
      <c r="I63" s="111" t="s">
        <v>698</v>
      </c>
    </row>
    <row r="64" spans="1:9" x14ac:dyDescent="0.2">
      <c r="A64" s="120">
        <v>40</v>
      </c>
      <c r="B64" s="121">
        <v>157</v>
      </c>
      <c r="C64" s="122" t="s">
        <v>246</v>
      </c>
      <c r="D64" s="123" t="s">
        <v>481</v>
      </c>
      <c r="G64" s="111" t="s">
        <v>699</v>
      </c>
      <c r="H64" s="110">
        <v>42166</v>
      </c>
      <c r="I64" s="111" t="s">
        <v>700</v>
      </c>
    </row>
    <row r="65" spans="1:9" x14ac:dyDescent="0.2">
      <c r="A65" s="120">
        <v>41</v>
      </c>
      <c r="B65" s="121">
        <v>171</v>
      </c>
      <c r="C65" s="122" t="s">
        <v>248</v>
      </c>
      <c r="D65" s="123" t="s">
        <v>481</v>
      </c>
      <c r="G65" s="111" t="s">
        <v>701</v>
      </c>
      <c r="H65" s="110">
        <v>42166</v>
      </c>
      <c r="I65" s="111" t="s">
        <v>702</v>
      </c>
    </row>
    <row r="66" spans="1:9" x14ac:dyDescent="0.2">
      <c r="A66" s="120">
        <v>42</v>
      </c>
      <c r="B66" s="121">
        <v>173</v>
      </c>
      <c r="C66" s="122" t="s">
        <v>249</v>
      </c>
      <c r="D66" s="123" t="s">
        <v>481</v>
      </c>
      <c r="G66" s="111" t="s">
        <v>703</v>
      </c>
      <c r="H66" s="110">
        <v>42166</v>
      </c>
      <c r="I66" s="111" t="s">
        <v>704</v>
      </c>
    </row>
    <row r="67" spans="1:9" x14ac:dyDescent="0.2">
      <c r="A67" s="120">
        <v>43</v>
      </c>
      <c r="B67" s="121">
        <v>174</v>
      </c>
      <c r="C67" s="122" t="s">
        <v>249</v>
      </c>
      <c r="D67" s="123" t="s">
        <v>481</v>
      </c>
      <c r="G67" s="111" t="s">
        <v>705</v>
      </c>
      <c r="H67" s="110">
        <v>42166</v>
      </c>
      <c r="I67" s="111" t="s">
        <v>706</v>
      </c>
    </row>
    <row r="68" spans="1:9" x14ac:dyDescent="0.2">
      <c r="A68" s="120">
        <v>44</v>
      </c>
      <c r="B68" s="121">
        <v>185</v>
      </c>
      <c r="C68" s="122" t="s">
        <v>248</v>
      </c>
      <c r="D68" s="123" t="s">
        <v>481</v>
      </c>
      <c r="G68" s="111" t="s">
        <v>707</v>
      </c>
      <c r="H68" s="110">
        <v>42166</v>
      </c>
      <c r="I68" s="111" t="s">
        <v>708</v>
      </c>
    </row>
    <row r="69" spans="1:9" x14ac:dyDescent="0.2">
      <c r="A69" s="120">
        <v>45</v>
      </c>
      <c r="B69" s="121">
        <v>19</v>
      </c>
      <c r="C69" s="122" t="s">
        <v>250</v>
      </c>
      <c r="D69" s="123" t="s">
        <v>242</v>
      </c>
      <c r="G69" s="111" t="s">
        <v>709</v>
      </c>
      <c r="H69" s="110">
        <v>42166</v>
      </c>
      <c r="I69" s="111" t="s">
        <v>710</v>
      </c>
    </row>
    <row r="70" spans="1:9" x14ac:dyDescent="0.2">
      <c r="A70" s="120">
        <v>46</v>
      </c>
      <c r="B70" s="121">
        <v>78</v>
      </c>
      <c r="C70" s="122" t="s">
        <v>251</v>
      </c>
      <c r="D70" s="123" t="s">
        <v>242</v>
      </c>
      <c r="G70" s="111" t="s">
        <v>711</v>
      </c>
      <c r="H70" s="110">
        <v>42166</v>
      </c>
      <c r="I70" s="111" t="s">
        <v>712</v>
      </c>
    </row>
    <row r="71" spans="1:9" x14ac:dyDescent="0.2">
      <c r="A71" s="120">
        <v>47</v>
      </c>
      <c r="B71" s="121">
        <v>15</v>
      </c>
      <c r="C71" s="122" t="s">
        <v>252</v>
      </c>
      <c r="D71" s="123" t="s">
        <v>242</v>
      </c>
      <c r="G71" s="111" t="s">
        <v>711</v>
      </c>
      <c r="H71" s="110">
        <v>42166</v>
      </c>
      <c r="I71" s="111" t="s">
        <v>713</v>
      </c>
    </row>
    <row r="72" spans="1:9" x14ac:dyDescent="0.2">
      <c r="A72" s="120">
        <v>48</v>
      </c>
      <c r="B72" s="121">
        <v>79</v>
      </c>
      <c r="C72" s="122" t="s">
        <v>253</v>
      </c>
      <c r="D72" s="123" t="s">
        <v>480</v>
      </c>
      <c r="G72" s="111" t="s">
        <v>714</v>
      </c>
      <c r="H72" s="110">
        <v>42166</v>
      </c>
      <c r="I72" s="111" t="s">
        <v>715</v>
      </c>
    </row>
    <row r="73" spans="1:9" x14ac:dyDescent="0.2">
      <c r="A73" s="120">
        <v>49</v>
      </c>
      <c r="B73" s="121">
        <v>128</v>
      </c>
      <c r="C73" s="122" t="s">
        <v>246</v>
      </c>
      <c r="D73" s="123" t="s">
        <v>242</v>
      </c>
      <c r="G73" s="111" t="s">
        <v>714</v>
      </c>
      <c r="H73" s="110">
        <v>42166</v>
      </c>
      <c r="I73" s="111" t="s">
        <v>716</v>
      </c>
    </row>
    <row r="74" spans="1:9" x14ac:dyDescent="0.2">
      <c r="A74" s="120">
        <v>50</v>
      </c>
      <c r="B74" s="121">
        <v>14</v>
      </c>
      <c r="C74" s="122" t="s">
        <v>254</v>
      </c>
      <c r="D74" s="123" t="s">
        <v>242</v>
      </c>
      <c r="G74" s="111" t="s">
        <v>717</v>
      </c>
      <c r="H74" s="110">
        <v>42166</v>
      </c>
      <c r="I74" s="111" t="s">
        <v>718</v>
      </c>
    </row>
    <row r="75" spans="1:9" x14ac:dyDescent="0.2">
      <c r="A75" s="120">
        <v>51</v>
      </c>
      <c r="B75" s="121">
        <v>112</v>
      </c>
      <c r="C75" s="122" t="s">
        <v>255</v>
      </c>
      <c r="D75" s="123">
        <v>1</v>
      </c>
      <c r="G75" s="111" t="s">
        <v>719</v>
      </c>
      <c r="H75" s="110">
        <v>42166</v>
      </c>
      <c r="I75" s="111" t="s">
        <v>720</v>
      </c>
    </row>
    <row r="76" spans="1:9" x14ac:dyDescent="0.2">
      <c r="A76" s="120">
        <v>51</v>
      </c>
      <c r="B76" s="121">
        <v>120</v>
      </c>
      <c r="C76" s="122" t="s">
        <v>255</v>
      </c>
      <c r="D76" s="123">
        <v>2</v>
      </c>
      <c r="G76" s="111" t="s">
        <v>721</v>
      </c>
      <c r="H76" s="110">
        <v>42166</v>
      </c>
      <c r="I76" s="111" t="s">
        <v>722</v>
      </c>
    </row>
    <row r="77" spans="1:9" x14ac:dyDescent="0.2">
      <c r="A77" s="120">
        <v>52</v>
      </c>
      <c r="B77" s="121">
        <v>114</v>
      </c>
      <c r="C77" s="122" t="s">
        <v>256</v>
      </c>
      <c r="D77" s="123" t="s">
        <v>480</v>
      </c>
      <c r="G77" s="111" t="s">
        <v>723</v>
      </c>
      <c r="H77" s="110">
        <v>42166</v>
      </c>
      <c r="I77" s="111" t="s">
        <v>724</v>
      </c>
    </row>
    <row r="78" spans="1:9" x14ac:dyDescent="0.2">
      <c r="A78" s="120">
        <v>53</v>
      </c>
      <c r="B78" s="121">
        <v>115</v>
      </c>
      <c r="C78" s="122" t="s">
        <v>256</v>
      </c>
      <c r="D78" s="123" t="s">
        <v>480</v>
      </c>
      <c r="G78" s="111" t="s">
        <v>725</v>
      </c>
      <c r="H78" s="110">
        <v>42166</v>
      </c>
      <c r="I78" s="111" t="s">
        <v>726</v>
      </c>
    </row>
    <row r="79" spans="1:9" x14ac:dyDescent="0.2">
      <c r="A79" s="120">
        <v>55</v>
      </c>
      <c r="B79" s="121">
        <v>117</v>
      </c>
      <c r="C79" s="122" t="s">
        <v>256</v>
      </c>
      <c r="D79" s="123" t="s">
        <v>480</v>
      </c>
      <c r="G79" s="111" t="s">
        <v>727</v>
      </c>
      <c r="H79" s="110">
        <v>42166</v>
      </c>
      <c r="I79" s="111" t="s">
        <v>728</v>
      </c>
    </row>
    <row r="80" spans="1:9" x14ac:dyDescent="0.2">
      <c r="A80" s="120">
        <v>56</v>
      </c>
      <c r="B80" s="121">
        <v>118</v>
      </c>
      <c r="C80" s="122" t="s">
        <v>256</v>
      </c>
      <c r="D80" s="123" t="s">
        <v>480</v>
      </c>
      <c r="G80" s="111" t="s">
        <v>729</v>
      </c>
      <c r="H80" s="110">
        <v>42166</v>
      </c>
      <c r="I80" s="111" t="s">
        <v>730</v>
      </c>
    </row>
    <row r="81" spans="1:9" x14ac:dyDescent="0.2">
      <c r="A81" s="120">
        <v>57</v>
      </c>
      <c r="B81" s="121">
        <v>119</v>
      </c>
      <c r="C81" s="122" t="s">
        <v>256</v>
      </c>
      <c r="D81" s="123" t="s">
        <v>242</v>
      </c>
      <c r="G81" s="111" t="s">
        <v>731</v>
      </c>
      <c r="H81" s="110">
        <v>42166</v>
      </c>
      <c r="I81" s="111" t="s">
        <v>732</v>
      </c>
    </row>
    <row r="82" spans="1:9" x14ac:dyDescent="0.2">
      <c r="A82" s="120">
        <v>58</v>
      </c>
      <c r="B82" s="121">
        <v>21</v>
      </c>
      <c r="C82" s="122" t="s">
        <v>294</v>
      </c>
      <c r="D82" s="123">
        <v>1</v>
      </c>
      <c r="G82" s="111" t="s">
        <v>731</v>
      </c>
      <c r="H82" s="110">
        <v>42166</v>
      </c>
      <c r="I82" s="111" t="s">
        <v>733</v>
      </c>
    </row>
    <row r="83" spans="1:9" x14ac:dyDescent="0.2">
      <c r="A83" s="120">
        <v>58</v>
      </c>
      <c r="B83" s="121">
        <v>175</v>
      </c>
      <c r="C83" s="122" t="s">
        <v>294</v>
      </c>
      <c r="D83" s="123">
        <v>1</v>
      </c>
      <c r="G83" s="111" t="s">
        <v>734</v>
      </c>
      <c r="H83" s="110">
        <v>42166</v>
      </c>
      <c r="I83" s="111" t="s">
        <v>735</v>
      </c>
    </row>
    <row r="84" spans="1:9" x14ac:dyDescent="0.2">
      <c r="A84" s="120">
        <v>59</v>
      </c>
      <c r="B84" s="121">
        <v>121</v>
      </c>
      <c r="C84" s="122" t="s">
        <v>256</v>
      </c>
      <c r="D84" s="123" t="s">
        <v>480</v>
      </c>
    </row>
    <row r="85" spans="1:9" x14ac:dyDescent="0.2">
      <c r="A85" s="120">
        <v>60</v>
      </c>
      <c r="B85" s="121">
        <v>122</v>
      </c>
      <c r="C85" s="122" t="s">
        <v>256</v>
      </c>
      <c r="D85" s="123" t="s">
        <v>242</v>
      </c>
    </row>
    <row r="86" spans="1:9" x14ac:dyDescent="0.2">
      <c r="A86" s="120">
        <v>62</v>
      </c>
      <c r="B86" s="121">
        <v>1119</v>
      </c>
      <c r="C86" s="122" t="s">
        <v>257</v>
      </c>
      <c r="D86" s="123" t="s">
        <v>483</v>
      </c>
    </row>
    <row r="87" spans="1:9" x14ac:dyDescent="0.2">
      <c r="A87" s="120">
        <v>63</v>
      </c>
      <c r="B87" s="121">
        <v>172</v>
      </c>
      <c r="C87" s="122" t="s">
        <v>249</v>
      </c>
      <c r="D87" s="123" t="s">
        <v>480</v>
      </c>
    </row>
    <row r="88" spans="1:9" x14ac:dyDescent="0.2">
      <c r="A88" s="120">
        <v>64</v>
      </c>
      <c r="B88" s="121">
        <v>1105</v>
      </c>
      <c r="C88" s="122" t="s">
        <v>256</v>
      </c>
      <c r="D88" s="123" t="s">
        <v>242</v>
      </c>
    </row>
    <row r="89" spans="1:9" x14ac:dyDescent="0.2">
      <c r="A89" s="120">
        <v>65</v>
      </c>
      <c r="B89" s="121">
        <v>10</v>
      </c>
      <c r="C89" s="122" t="s">
        <v>258</v>
      </c>
      <c r="D89" s="123" t="s">
        <v>242</v>
      </c>
    </row>
    <row r="90" spans="1:9" x14ac:dyDescent="0.2">
      <c r="A90" s="120">
        <v>66</v>
      </c>
      <c r="B90" s="121">
        <v>1106</v>
      </c>
      <c r="C90" s="122" t="s">
        <v>258</v>
      </c>
      <c r="D90" s="123" t="s">
        <v>242</v>
      </c>
    </row>
    <row r="91" spans="1:9" x14ac:dyDescent="0.2">
      <c r="A91" s="120">
        <v>67</v>
      </c>
      <c r="B91" s="121">
        <v>102</v>
      </c>
      <c r="C91" s="122" t="s">
        <v>259</v>
      </c>
      <c r="D91" s="123" t="s">
        <v>481</v>
      </c>
    </row>
    <row r="92" spans="1:9" x14ac:dyDescent="0.2">
      <c r="A92" s="120">
        <v>71</v>
      </c>
      <c r="B92" s="121">
        <v>109</v>
      </c>
      <c r="C92" s="122" t="s">
        <v>259</v>
      </c>
      <c r="D92" s="123" t="s">
        <v>242</v>
      </c>
    </row>
    <row r="93" spans="1:9" x14ac:dyDescent="0.2">
      <c r="A93" s="120">
        <v>72</v>
      </c>
      <c r="B93" s="121">
        <v>111</v>
      </c>
      <c r="C93" s="122" t="s">
        <v>259</v>
      </c>
      <c r="D93" s="123" t="s">
        <v>242</v>
      </c>
    </row>
    <row r="94" spans="1:9" x14ac:dyDescent="0.2">
      <c r="A94" s="120">
        <v>73</v>
      </c>
      <c r="B94" s="121">
        <v>156</v>
      </c>
      <c r="C94" s="122" t="s">
        <v>259</v>
      </c>
      <c r="D94" s="123" t="s">
        <v>481</v>
      </c>
    </row>
    <row r="95" spans="1:9" x14ac:dyDescent="0.2">
      <c r="A95" s="120">
        <v>74</v>
      </c>
      <c r="B95" s="121">
        <v>17</v>
      </c>
      <c r="C95" s="122" t="s">
        <v>260</v>
      </c>
      <c r="D95" s="123" t="s">
        <v>242</v>
      </c>
    </row>
    <row r="96" spans="1:9" x14ac:dyDescent="0.2">
      <c r="A96" s="120">
        <v>75</v>
      </c>
      <c r="B96" s="121">
        <v>62</v>
      </c>
      <c r="C96" s="122" t="s">
        <v>261</v>
      </c>
      <c r="D96" s="123" t="s">
        <v>242</v>
      </c>
    </row>
    <row r="97" spans="1:4" x14ac:dyDescent="0.2">
      <c r="A97" s="120">
        <v>76</v>
      </c>
      <c r="B97" s="121">
        <v>63</v>
      </c>
      <c r="C97" s="122" t="s">
        <v>261</v>
      </c>
      <c r="D97" s="123" t="s">
        <v>242</v>
      </c>
    </row>
    <row r="98" spans="1:4" x14ac:dyDescent="0.2">
      <c r="A98" s="120">
        <v>77</v>
      </c>
      <c r="B98" s="121">
        <v>134</v>
      </c>
      <c r="C98" s="122" t="s">
        <v>261</v>
      </c>
      <c r="D98" s="123" t="s">
        <v>242</v>
      </c>
    </row>
    <row r="99" spans="1:4" x14ac:dyDescent="0.2">
      <c r="A99" s="120">
        <v>78</v>
      </c>
      <c r="B99" s="121">
        <v>13</v>
      </c>
      <c r="C99" s="122" t="s">
        <v>262</v>
      </c>
      <c r="D99" s="123" t="s">
        <v>242</v>
      </c>
    </row>
    <row r="100" spans="1:4" x14ac:dyDescent="0.2">
      <c r="A100" s="120">
        <v>79</v>
      </c>
      <c r="B100" s="121">
        <v>97</v>
      </c>
      <c r="C100" s="122" t="s">
        <v>263</v>
      </c>
      <c r="D100" s="123">
        <v>2</v>
      </c>
    </row>
    <row r="101" spans="1:4" x14ac:dyDescent="0.2">
      <c r="A101" s="120">
        <v>79</v>
      </c>
      <c r="B101" s="121">
        <v>164</v>
      </c>
      <c r="C101" s="122" t="s">
        <v>263</v>
      </c>
      <c r="D101" s="123">
        <v>1</v>
      </c>
    </row>
    <row r="102" spans="1:4" x14ac:dyDescent="0.2">
      <c r="A102" s="120">
        <v>80</v>
      </c>
      <c r="B102" s="121">
        <v>96</v>
      </c>
      <c r="C102" s="122" t="s">
        <v>264</v>
      </c>
      <c r="D102" s="123" t="s">
        <v>242</v>
      </c>
    </row>
    <row r="103" spans="1:4" x14ac:dyDescent="0.2">
      <c r="A103" s="120">
        <v>81</v>
      </c>
      <c r="B103" s="121">
        <v>60</v>
      </c>
      <c r="C103" s="122" t="s">
        <v>265</v>
      </c>
      <c r="D103" s="123" t="s">
        <v>242</v>
      </c>
    </row>
    <row r="104" spans="1:4" x14ac:dyDescent="0.2">
      <c r="A104" s="120">
        <v>82</v>
      </c>
      <c r="B104" s="121">
        <v>83</v>
      </c>
      <c r="C104" s="122" t="s">
        <v>266</v>
      </c>
      <c r="D104" s="123" t="s">
        <v>242</v>
      </c>
    </row>
    <row r="105" spans="1:4" x14ac:dyDescent="0.2">
      <c r="A105" s="120">
        <v>83</v>
      </c>
      <c r="B105" s="121">
        <v>84</v>
      </c>
      <c r="C105" s="122" t="s">
        <v>266</v>
      </c>
      <c r="D105" s="123" t="s">
        <v>242</v>
      </c>
    </row>
    <row r="106" spans="1:4" x14ac:dyDescent="0.2">
      <c r="A106" s="120">
        <v>84</v>
      </c>
      <c r="B106" s="121">
        <v>85</v>
      </c>
      <c r="C106" s="122" t="s">
        <v>266</v>
      </c>
      <c r="D106" s="123" t="s">
        <v>242</v>
      </c>
    </row>
    <row r="107" spans="1:4" x14ac:dyDescent="0.2">
      <c r="A107" s="120">
        <v>85</v>
      </c>
      <c r="B107" s="121">
        <v>86</v>
      </c>
      <c r="C107" s="122" t="s">
        <v>266</v>
      </c>
      <c r="D107" s="123" t="s">
        <v>242</v>
      </c>
    </row>
    <row r="108" spans="1:4" x14ac:dyDescent="0.2">
      <c r="A108" s="120">
        <v>86</v>
      </c>
      <c r="B108" s="121">
        <v>1107</v>
      </c>
      <c r="C108" s="122" t="s">
        <v>266</v>
      </c>
      <c r="D108" s="123" t="s">
        <v>242</v>
      </c>
    </row>
    <row r="109" spans="1:4" x14ac:dyDescent="0.2">
      <c r="A109" s="120">
        <v>87</v>
      </c>
      <c r="B109" s="121">
        <v>1109</v>
      </c>
      <c r="C109" s="122" t="s">
        <v>266</v>
      </c>
      <c r="D109" s="123" t="s">
        <v>242</v>
      </c>
    </row>
    <row r="110" spans="1:4" x14ac:dyDescent="0.2">
      <c r="A110" s="120">
        <v>88</v>
      </c>
      <c r="B110" s="121">
        <v>1113</v>
      </c>
      <c r="C110" s="122" t="s">
        <v>266</v>
      </c>
      <c r="D110" s="123" t="s">
        <v>242</v>
      </c>
    </row>
    <row r="111" spans="1:4" x14ac:dyDescent="0.2">
      <c r="A111" s="120">
        <v>91</v>
      </c>
      <c r="B111" s="121">
        <v>3</v>
      </c>
      <c r="C111" s="122" t="s">
        <v>267</v>
      </c>
      <c r="D111" s="123" t="s">
        <v>242</v>
      </c>
    </row>
    <row r="112" spans="1:4" x14ac:dyDescent="0.2">
      <c r="A112" s="120">
        <v>92</v>
      </c>
      <c r="B112" s="121">
        <v>4</v>
      </c>
      <c r="C112" s="122" t="s">
        <v>267</v>
      </c>
      <c r="D112" s="123" t="s">
        <v>242</v>
      </c>
    </row>
    <row r="113" spans="1:4" x14ac:dyDescent="0.2">
      <c r="A113" s="120">
        <v>93</v>
      </c>
      <c r="B113" s="121">
        <v>30</v>
      </c>
      <c r="C113" s="122" t="s">
        <v>268</v>
      </c>
      <c r="D113" s="123">
        <v>1</v>
      </c>
    </row>
    <row r="114" spans="1:4" x14ac:dyDescent="0.2">
      <c r="A114" s="120">
        <v>93</v>
      </c>
      <c r="B114" s="121">
        <v>214</v>
      </c>
      <c r="C114" s="122" t="s">
        <v>268</v>
      </c>
      <c r="D114" s="123">
        <v>2</v>
      </c>
    </row>
    <row r="115" spans="1:4" x14ac:dyDescent="0.2">
      <c r="A115" s="120">
        <v>94</v>
      </c>
      <c r="B115" s="121">
        <v>1108</v>
      </c>
      <c r="C115" s="122" t="s">
        <v>267</v>
      </c>
      <c r="D115" s="123" t="s">
        <v>242</v>
      </c>
    </row>
    <row r="116" spans="1:4" x14ac:dyDescent="0.2">
      <c r="A116" s="120">
        <v>95</v>
      </c>
      <c r="B116" s="121">
        <v>1110</v>
      </c>
      <c r="C116" s="122" t="s">
        <v>267</v>
      </c>
      <c r="D116" s="123" t="s">
        <v>242</v>
      </c>
    </row>
    <row r="117" spans="1:4" x14ac:dyDescent="0.2">
      <c r="A117" s="120">
        <v>96</v>
      </c>
      <c r="B117" s="121">
        <v>1114</v>
      </c>
      <c r="C117" s="122" t="s">
        <v>267</v>
      </c>
      <c r="D117" s="123" t="s">
        <v>242</v>
      </c>
    </row>
    <row r="118" spans="1:4" x14ac:dyDescent="0.2">
      <c r="A118" s="120">
        <v>97</v>
      </c>
      <c r="B118" s="121">
        <v>54</v>
      </c>
      <c r="C118" s="122" t="s">
        <v>269</v>
      </c>
      <c r="D118" s="123" t="s">
        <v>242</v>
      </c>
    </row>
    <row r="119" spans="1:4" x14ac:dyDescent="0.2">
      <c r="A119" s="120">
        <v>98</v>
      </c>
      <c r="B119" s="121">
        <v>12</v>
      </c>
      <c r="C119" s="122" t="s">
        <v>270</v>
      </c>
      <c r="D119" s="123" t="s">
        <v>242</v>
      </c>
    </row>
    <row r="120" spans="1:4" x14ac:dyDescent="0.2">
      <c r="A120" s="120">
        <v>99</v>
      </c>
      <c r="B120" s="121">
        <v>75</v>
      </c>
      <c r="C120" s="122" t="s">
        <v>271</v>
      </c>
      <c r="D120" s="123" t="s">
        <v>480</v>
      </c>
    </row>
    <row r="121" spans="1:4" x14ac:dyDescent="0.2">
      <c r="A121" s="120">
        <v>100</v>
      </c>
      <c r="B121" s="121">
        <v>76</v>
      </c>
      <c r="C121" s="122" t="s">
        <v>271</v>
      </c>
      <c r="D121" s="123" t="s">
        <v>480</v>
      </c>
    </row>
    <row r="122" spans="1:4" x14ac:dyDescent="0.2">
      <c r="A122" s="120">
        <v>101</v>
      </c>
      <c r="B122" s="121">
        <v>7</v>
      </c>
      <c r="C122" s="122" t="s">
        <v>272</v>
      </c>
      <c r="D122" s="123" t="s">
        <v>242</v>
      </c>
    </row>
    <row r="123" spans="1:4" x14ac:dyDescent="0.2">
      <c r="A123" s="120">
        <v>102</v>
      </c>
      <c r="B123" s="121">
        <v>8</v>
      </c>
      <c r="C123" s="122" t="s">
        <v>272</v>
      </c>
      <c r="D123" s="123" t="s">
        <v>242</v>
      </c>
    </row>
    <row r="124" spans="1:4" x14ac:dyDescent="0.2">
      <c r="A124" s="120">
        <v>103</v>
      </c>
      <c r="B124" s="121">
        <v>9</v>
      </c>
      <c r="C124" s="122" t="s">
        <v>272</v>
      </c>
      <c r="D124" s="123" t="s">
        <v>242</v>
      </c>
    </row>
    <row r="125" spans="1:4" x14ac:dyDescent="0.2">
      <c r="A125" s="120">
        <v>104</v>
      </c>
      <c r="B125" s="121">
        <v>61</v>
      </c>
      <c r="C125" s="122" t="s">
        <v>273</v>
      </c>
      <c r="D125" s="123" t="s">
        <v>481</v>
      </c>
    </row>
    <row r="126" spans="1:4" x14ac:dyDescent="0.2">
      <c r="A126" s="120">
        <v>105</v>
      </c>
      <c r="B126" s="121">
        <v>65</v>
      </c>
      <c r="C126" s="122" t="s">
        <v>273</v>
      </c>
      <c r="D126" s="123" t="s">
        <v>242</v>
      </c>
    </row>
    <row r="127" spans="1:4" x14ac:dyDescent="0.2">
      <c r="A127" s="120">
        <v>106</v>
      </c>
      <c r="B127" s="121">
        <v>66</v>
      </c>
      <c r="C127" s="122" t="s">
        <v>273</v>
      </c>
      <c r="D127" s="123" t="s">
        <v>481</v>
      </c>
    </row>
    <row r="128" spans="1:4" x14ac:dyDescent="0.2">
      <c r="A128" s="120">
        <v>107</v>
      </c>
      <c r="B128" s="121">
        <v>67</v>
      </c>
      <c r="C128" s="122" t="s">
        <v>273</v>
      </c>
      <c r="D128" s="123" t="s">
        <v>481</v>
      </c>
    </row>
    <row r="129" spans="1:4" x14ac:dyDescent="0.2">
      <c r="A129" s="120">
        <v>108</v>
      </c>
      <c r="B129" s="121">
        <v>68</v>
      </c>
      <c r="C129" s="122" t="s">
        <v>273</v>
      </c>
      <c r="D129" s="123" t="s">
        <v>481</v>
      </c>
    </row>
    <row r="130" spans="1:4" x14ac:dyDescent="0.2">
      <c r="A130" s="120">
        <v>109</v>
      </c>
      <c r="B130" s="121">
        <v>69</v>
      </c>
      <c r="C130" s="122" t="s">
        <v>273</v>
      </c>
      <c r="D130" s="123" t="s">
        <v>242</v>
      </c>
    </row>
    <row r="131" spans="1:4" x14ac:dyDescent="0.2">
      <c r="A131" s="120">
        <v>110</v>
      </c>
      <c r="B131" s="121">
        <v>1348</v>
      </c>
      <c r="C131" s="122" t="s">
        <v>273</v>
      </c>
      <c r="D131" s="123" t="s">
        <v>242</v>
      </c>
    </row>
    <row r="132" spans="1:4" x14ac:dyDescent="0.2">
      <c r="A132" s="120">
        <v>111</v>
      </c>
      <c r="B132" s="121">
        <v>91</v>
      </c>
      <c r="C132" s="122" t="s">
        <v>274</v>
      </c>
      <c r="D132" s="123" t="s">
        <v>242</v>
      </c>
    </row>
    <row r="133" spans="1:4" x14ac:dyDescent="0.2">
      <c r="A133" s="120">
        <v>112</v>
      </c>
      <c r="B133" s="121">
        <v>22</v>
      </c>
      <c r="C133" s="122" t="s">
        <v>275</v>
      </c>
      <c r="D133" s="123" t="s">
        <v>480</v>
      </c>
    </row>
    <row r="134" spans="1:4" x14ac:dyDescent="0.2">
      <c r="A134" s="120">
        <v>113</v>
      </c>
      <c r="B134" s="121">
        <v>23</v>
      </c>
      <c r="C134" s="122" t="s">
        <v>275</v>
      </c>
      <c r="D134" s="123" t="s">
        <v>480</v>
      </c>
    </row>
    <row r="135" spans="1:4" x14ac:dyDescent="0.2">
      <c r="A135" s="120">
        <v>115</v>
      </c>
      <c r="B135" s="121">
        <v>25</v>
      </c>
      <c r="C135" s="122" t="s">
        <v>275</v>
      </c>
      <c r="D135" s="123" t="s">
        <v>242</v>
      </c>
    </row>
    <row r="136" spans="1:4" x14ac:dyDescent="0.2">
      <c r="A136" s="120">
        <v>116</v>
      </c>
      <c r="B136" s="121">
        <v>26</v>
      </c>
      <c r="C136" s="122" t="s">
        <v>275</v>
      </c>
      <c r="D136" s="123" t="s">
        <v>242</v>
      </c>
    </row>
    <row r="137" spans="1:4" x14ac:dyDescent="0.2">
      <c r="A137" s="120">
        <v>117</v>
      </c>
      <c r="B137" s="121">
        <v>1349</v>
      </c>
      <c r="C137" s="122" t="s">
        <v>275</v>
      </c>
      <c r="D137" s="123" t="s">
        <v>242</v>
      </c>
    </row>
    <row r="138" spans="1:4" x14ac:dyDescent="0.2">
      <c r="A138" s="120">
        <v>118</v>
      </c>
      <c r="B138" s="121">
        <v>6</v>
      </c>
      <c r="C138" s="122" t="s">
        <v>276</v>
      </c>
      <c r="D138" s="123" t="s">
        <v>242</v>
      </c>
    </row>
    <row r="139" spans="1:4" x14ac:dyDescent="0.2">
      <c r="A139" s="120">
        <v>119</v>
      </c>
      <c r="B139" s="121">
        <v>1350</v>
      </c>
      <c r="C139" s="122" t="s">
        <v>276</v>
      </c>
      <c r="D139" s="123" t="s">
        <v>242</v>
      </c>
    </row>
    <row r="140" spans="1:4" x14ac:dyDescent="0.2">
      <c r="A140" s="120">
        <v>120</v>
      </c>
      <c r="B140" s="121">
        <v>11</v>
      </c>
      <c r="C140" s="122" t="s">
        <v>249</v>
      </c>
      <c r="D140" s="123" t="s">
        <v>242</v>
      </c>
    </row>
    <row r="141" spans="1:4" x14ac:dyDescent="0.2">
      <c r="A141" s="120">
        <v>121</v>
      </c>
      <c r="B141" s="121">
        <v>26</v>
      </c>
      <c r="C141" s="122" t="s">
        <v>277</v>
      </c>
      <c r="D141" s="123">
        <v>2</v>
      </c>
    </row>
    <row r="142" spans="1:4" x14ac:dyDescent="0.2">
      <c r="A142" s="120">
        <v>121</v>
      </c>
      <c r="B142" s="121">
        <v>224</v>
      </c>
      <c r="C142" s="122" t="s">
        <v>277</v>
      </c>
      <c r="D142" s="123">
        <v>1</v>
      </c>
    </row>
    <row r="143" spans="1:4" x14ac:dyDescent="0.2">
      <c r="A143" s="120">
        <v>122</v>
      </c>
      <c r="B143" s="121">
        <v>201</v>
      </c>
      <c r="C143" s="122" t="s">
        <v>278</v>
      </c>
      <c r="D143" s="123">
        <v>1</v>
      </c>
    </row>
    <row r="144" spans="1:4" x14ac:dyDescent="0.2">
      <c r="A144" s="120">
        <v>122</v>
      </c>
      <c r="B144" s="121">
        <v>245</v>
      </c>
      <c r="C144" s="122" t="s">
        <v>278</v>
      </c>
      <c r="D144" s="123">
        <v>2</v>
      </c>
    </row>
    <row r="145" spans="1:4" x14ac:dyDescent="0.2">
      <c r="A145" s="120">
        <v>123</v>
      </c>
      <c r="B145" s="121">
        <v>1307</v>
      </c>
      <c r="C145" s="122" t="s">
        <v>279</v>
      </c>
      <c r="D145" s="123">
        <v>1</v>
      </c>
    </row>
    <row r="146" spans="1:4" x14ac:dyDescent="0.2">
      <c r="A146" s="120">
        <v>124</v>
      </c>
      <c r="B146" s="121">
        <v>1319</v>
      </c>
      <c r="C146" s="122" t="s">
        <v>279</v>
      </c>
      <c r="D146" s="123">
        <v>1</v>
      </c>
    </row>
    <row r="147" spans="1:4" x14ac:dyDescent="0.2">
      <c r="A147" s="120">
        <v>125</v>
      </c>
      <c r="B147" s="121">
        <v>1315</v>
      </c>
      <c r="C147" s="122" t="s">
        <v>279</v>
      </c>
      <c r="D147" s="123">
        <v>1</v>
      </c>
    </row>
    <row r="148" spans="1:4" x14ac:dyDescent="0.2">
      <c r="A148" s="120">
        <v>126</v>
      </c>
      <c r="B148" s="121">
        <v>1193</v>
      </c>
      <c r="C148" s="122" t="s">
        <v>280</v>
      </c>
      <c r="D148" s="123">
        <v>1</v>
      </c>
    </row>
    <row r="149" spans="1:4" x14ac:dyDescent="0.2">
      <c r="A149" s="120">
        <v>126</v>
      </c>
      <c r="B149" s="121">
        <v>1194</v>
      </c>
      <c r="C149" s="122" t="s">
        <v>280</v>
      </c>
      <c r="D149" s="123">
        <v>2</v>
      </c>
    </row>
    <row r="150" spans="1:4" x14ac:dyDescent="0.2">
      <c r="A150" s="120">
        <v>127</v>
      </c>
      <c r="B150" s="121">
        <v>80</v>
      </c>
      <c r="C150" s="122" t="s">
        <v>281</v>
      </c>
      <c r="D150" s="123" t="s">
        <v>481</v>
      </c>
    </row>
    <row r="151" spans="1:4" x14ac:dyDescent="0.2">
      <c r="A151" s="120">
        <v>127</v>
      </c>
      <c r="B151" s="121">
        <v>148</v>
      </c>
      <c r="C151" s="122" t="s">
        <v>281</v>
      </c>
      <c r="D151" s="123">
        <v>1</v>
      </c>
    </row>
    <row r="152" spans="1:4" x14ac:dyDescent="0.2">
      <c r="A152" s="120">
        <v>127</v>
      </c>
      <c r="B152" s="121">
        <v>221</v>
      </c>
      <c r="C152" s="122" t="s">
        <v>281</v>
      </c>
      <c r="D152" s="123" t="s">
        <v>483</v>
      </c>
    </row>
    <row r="153" spans="1:4" x14ac:dyDescent="0.2">
      <c r="A153" s="120">
        <v>128</v>
      </c>
      <c r="B153" s="121">
        <v>1120</v>
      </c>
      <c r="C153" s="122" t="s">
        <v>282</v>
      </c>
      <c r="D153" s="123">
        <v>1</v>
      </c>
    </row>
    <row r="154" spans="1:4" x14ac:dyDescent="0.2">
      <c r="A154" s="120">
        <v>128</v>
      </c>
      <c r="B154" s="121">
        <v>1121</v>
      </c>
      <c r="C154" s="122" t="s">
        <v>282</v>
      </c>
      <c r="D154" s="123">
        <v>1</v>
      </c>
    </row>
    <row r="155" spans="1:4" x14ac:dyDescent="0.2">
      <c r="A155" s="120">
        <v>128</v>
      </c>
      <c r="B155" s="121">
        <v>1122</v>
      </c>
      <c r="C155" s="122" t="s">
        <v>282</v>
      </c>
      <c r="D155" s="123">
        <v>2</v>
      </c>
    </row>
    <row r="156" spans="1:4" x14ac:dyDescent="0.2">
      <c r="A156" s="120">
        <v>129</v>
      </c>
      <c r="B156" s="121">
        <v>169</v>
      </c>
      <c r="C156" s="122" t="s">
        <v>281</v>
      </c>
      <c r="D156" s="123">
        <v>1</v>
      </c>
    </row>
    <row r="157" spans="1:4" x14ac:dyDescent="0.2">
      <c r="A157" s="120">
        <v>129</v>
      </c>
      <c r="B157" s="121">
        <v>202</v>
      </c>
      <c r="C157" s="122" t="s">
        <v>281</v>
      </c>
      <c r="D157" s="123">
        <v>1</v>
      </c>
    </row>
    <row r="158" spans="1:4" x14ac:dyDescent="0.2">
      <c r="A158" s="120">
        <v>129</v>
      </c>
      <c r="B158" s="121">
        <v>222</v>
      </c>
      <c r="C158" s="122" t="s">
        <v>281</v>
      </c>
      <c r="D158" s="123">
        <v>2</v>
      </c>
    </row>
    <row r="159" spans="1:4" x14ac:dyDescent="0.2">
      <c r="A159" s="120">
        <v>130</v>
      </c>
      <c r="B159" s="121">
        <v>1308</v>
      </c>
      <c r="C159" s="122" t="s">
        <v>283</v>
      </c>
      <c r="D159" s="123">
        <v>1</v>
      </c>
    </row>
    <row r="160" spans="1:4" x14ac:dyDescent="0.2">
      <c r="A160" s="120">
        <v>130</v>
      </c>
      <c r="B160" s="121">
        <v>1309</v>
      </c>
      <c r="C160" s="122" t="s">
        <v>283</v>
      </c>
      <c r="D160" s="123">
        <v>1</v>
      </c>
    </row>
    <row r="161" spans="1:4" x14ac:dyDescent="0.2">
      <c r="A161" s="120">
        <v>130</v>
      </c>
      <c r="B161" s="121">
        <v>1310</v>
      </c>
      <c r="C161" s="122" t="s">
        <v>283</v>
      </c>
      <c r="D161" s="123">
        <v>2</v>
      </c>
    </row>
    <row r="162" spans="1:4" x14ac:dyDescent="0.2">
      <c r="A162" s="120">
        <v>131</v>
      </c>
      <c r="B162" s="121">
        <v>1311</v>
      </c>
      <c r="C162" s="122" t="s">
        <v>283</v>
      </c>
      <c r="D162" s="123">
        <v>1</v>
      </c>
    </row>
    <row r="163" spans="1:4" x14ac:dyDescent="0.2">
      <c r="A163" s="120">
        <v>131</v>
      </c>
      <c r="B163" s="121">
        <v>1312</v>
      </c>
      <c r="C163" s="122" t="s">
        <v>283</v>
      </c>
      <c r="D163" s="123">
        <v>1</v>
      </c>
    </row>
    <row r="164" spans="1:4" x14ac:dyDescent="0.2">
      <c r="A164" s="120">
        <v>131</v>
      </c>
      <c r="B164" s="121">
        <v>1313</v>
      </c>
      <c r="C164" s="122" t="s">
        <v>283</v>
      </c>
      <c r="D164" s="123">
        <v>2</v>
      </c>
    </row>
    <row r="165" spans="1:4" x14ac:dyDescent="0.2">
      <c r="A165" s="120">
        <v>132</v>
      </c>
      <c r="B165" s="121">
        <v>92</v>
      </c>
      <c r="C165" s="122" t="s">
        <v>284</v>
      </c>
      <c r="D165" s="123" t="s">
        <v>480</v>
      </c>
    </row>
    <row r="166" spans="1:4" x14ac:dyDescent="0.2">
      <c r="A166" s="120">
        <v>132</v>
      </c>
      <c r="B166" s="121">
        <v>210</v>
      </c>
      <c r="C166" s="122" t="s">
        <v>284</v>
      </c>
      <c r="D166" s="123">
        <v>2</v>
      </c>
    </row>
    <row r="167" spans="1:4" x14ac:dyDescent="0.2">
      <c r="A167" s="120">
        <v>132</v>
      </c>
      <c r="B167" s="121">
        <v>234</v>
      </c>
      <c r="C167" s="122" t="s">
        <v>284</v>
      </c>
      <c r="D167" s="123" t="s">
        <v>480</v>
      </c>
    </row>
    <row r="168" spans="1:4" x14ac:dyDescent="0.2">
      <c r="A168" s="120">
        <v>132</v>
      </c>
      <c r="B168" s="121">
        <v>236</v>
      </c>
      <c r="C168" s="122" t="s">
        <v>284</v>
      </c>
      <c r="D168" s="123" t="s">
        <v>480</v>
      </c>
    </row>
    <row r="169" spans="1:4" x14ac:dyDescent="0.2">
      <c r="A169" s="120">
        <v>133</v>
      </c>
      <c r="B169" s="121">
        <v>92</v>
      </c>
      <c r="C169" s="122" t="s">
        <v>284</v>
      </c>
      <c r="D169" s="123">
        <v>1</v>
      </c>
    </row>
    <row r="170" spans="1:4" x14ac:dyDescent="0.2">
      <c r="A170" s="120">
        <v>133</v>
      </c>
      <c r="B170" s="121">
        <v>210</v>
      </c>
      <c r="C170" s="122" t="s">
        <v>284</v>
      </c>
      <c r="D170" s="123">
        <v>2</v>
      </c>
    </row>
    <row r="171" spans="1:4" x14ac:dyDescent="0.2">
      <c r="A171" s="120">
        <v>133</v>
      </c>
      <c r="B171" s="121">
        <v>233</v>
      </c>
      <c r="C171" s="122" t="s">
        <v>284</v>
      </c>
      <c r="D171" s="123">
        <v>1</v>
      </c>
    </row>
    <row r="172" spans="1:4" x14ac:dyDescent="0.2">
      <c r="A172" s="120">
        <v>133</v>
      </c>
      <c r="B172" s="121">
        <v>246</v>
      </c>
      <c r="C172" s="122" t="s">
        <v>284</v>
      </c>
      <c r="D172" s="123">
        <v>1</v>
      </c>
    </row>
    <row r="173" spans="1:4" x14ac:dyDescent="0.2">
      <c r="A173" s="120">
        <v>134</v>
      </c>
      <c r="B173" s="121">
        <v>101</v>
      </c>
      <c r="C173" s="122" t="s">
        <v>284</v>
      </c>
      <c r="D173" s="123">
        <v>1</v>
      </c>
    </row>
    <row r="174" spans="1:4" x14ac:dyDescent="0.2">
      <c r="A174" s="120">
        <v>134</v>
      </c>
      <c r="B174" s="121">
        <v>210</v>
      </c>
      <c r="C174" s="122" t="s">
        <v>284</v>
      </c>
      <c r="D174" s="123">
        <v>2</v>
      </c>
    </row>
    <row r="175" spans="1:4" x14ac:dyDescent="0.2">
      <c r="A175" s="120">
        <v>134</v>
      </c>
      <c r="B175" s="121">
        <v>232</v>
      </c>
      <c r="C175" s="122" t="s">
        <v>284</v>
      </c>
      <c r="D175" s="123">
        <v>1</v>
      </c>
    </row>
    <row r="176" spans="1:4" x14ac:dyDescent="0.2">
      <c r="A176" s="120">
        <v>134</v>
      </c>
      <c r="B176" s="121">
        <v>250</v>
      </c>
      <c r="C176" s="122" t="s">
        <v>284</v>
      </c>
      <c r="D176" s="123">
        <v>1</v>
      </c>
    </row>
    <row r="177" spans="1:4" x14ac:dyDescent="0.2">
      <c r="A177" s="120">
        <v>135</v>
      </c>
      <c r="B177" s="121">
        <v>38</v>
      </c>
      <c r="C177" s="122" t="s">
        <v>284</v>
      </c>
      <c r="D177" s="123">
        <v>1</v>
      </c>
    </row>
    <row r="178" spans="1:4" x14ac:dyDescent="0.2">
      <c r="A178" s="120">
        <v>135</v>
      </c>
      <c r="B178" s="121">
        <v>80</v>
      </c>
      <c r="C178" s="122" t="s">
        <v>284</v>
      </c>
      <c r="D178" s="123">
        <v>1</v>
      </c>
    </row>
    <row r="179" spans="1:4" x14ac:dyDescent="0.2">
      <c r="A179" s="120">
        <v>135</v>
      </c>
      <c r="B179" s="121">
        <v>221</v>
      </c>
      <c r="C179" s="122" t="s">
        <v>284</v>
      </c>
      <c r="D179" s="123" t="s">
        <v>483</v>
      </c>
    </row>
    <row r="180" spans="1:4" x14ac:dyDescent="0.2">
      <c r="A180" s="120">
        <v>135</v>
      </c>
      <c r="B180" s="121">
        <v>247</v>
      </c>
      <c r="C180" s="122" t="s">
        <v>284</v>
      </c>
      <c r="D180" s="123">
        <v>1</v>
      </c>
    </row>
    <row r="181" spans="1:4" x14ac:dyDescent="0.2">
      <c r="A181" s="120">
        <v>136</v>
      </c>
      <c r="B181" s="121">
        <v>124</v>
      </c>
      <c r="C181" s="122" t="s">
        <v>284</v>
      </c>
      <c r="D181" s="123">
        <v>1</v>
      </c>
    </row>
    <row r="182" spans="1:4" x14ac:dyDescent="0.2">
      <c r="A182" s="120">
        <v>136</v>
      </c>
      <c r="B182" s="121">
        <v>202</v>
      </c>
      <c r="C182" s="122" t="s">
        <v>284</v>
      </c>
      <c r="D182" s="123">
        <v>1</v>
      </c>
    </row>
    <row r="183" spans="1:4" x14ac:dyDescent="0.2">
      <c r="A183" s="120">
        <v>136</v>
      </c>
      <c r="B183" s="121">
        <v>222</v>
      </c>
      <c r="C183" s="122" t="s">
        <v>284</v>
      </c>
      <c r="D183" s="123">
        <v>2</v>
      </c>
    </row>
    <row r="184" spans="1:4" x14ac:dyDescent="0.2">
      <c r="A184" s="120">
        <v>136</v>
      </c>
      <c r="B184" s="121">
        <v>246</v>
      </c>
      <c r="C184" s="122" t="s">
        <v>284</v>
      </c>
      <c r="D184" s="123">
        <v>1</v>
      </c>
    </row>
    <row r="185" spans="1:4" x14ac:dyDescent="0.2">
      <c r="A185" s="120">
        <v>137</v>
      </c>
      <c r="B185" s="121">
        <v>203</v>
      </c>
      <c r="C185" s="122" t="s">
        <v>284</v>
      </c>
      <c r="D185" s="123" t="s">
        <v>285</v>
      </c>
    </row>
    <row r="186" spans="1:4" x14ac:dyDescent="0.2">
      <c r="A186" s="120">
        <v>137</v>
      </c>
      <c r="B186" s="121">
        <v>222</v>
      </c>
      <c r="C186" s="122" t="s">
        <v>284</v>
      </c>
      <c r="D186" s="123" t="s">
        <v>285</v>
      </c>
    </row>
    <row r="187" spans="1:4" x14ac:dyDescent="0.2">
      <c r="A187" s="120">
        <v>137</v>
      </c>
      <c r="B187" s="121">
        <v>223</v>
      </c>
      <c r="C187" s="122" t="s">
        <v>284</v>
      </c>
      <c r="D187" s="123" t="s">
        <v>285</v>
      </c>
    </row>
    <row r="188" spans="1:4" x14ac:dyDescent="0.2">
      <c r="A188" s="120">
        <v>137</v>
      </c>
      <c r="B188" s="121">
        <v>229</v>
      </c>
      <c r="C188" s="122" t="s">
        <v>284</v>
      </c>
      <c r="D188" s="123" t="s">
        <v>285</v>
      </c>
    </row>
    <row r="189" spans="1:4" x14ac:dyDescent="0.2">
      <c r="A189" s="120">
        <v>138</v>
      </c>
      <c r="B189" s="121">
        <v>5</v>
      </c>
      <c r="C189" s="122" t="s">
        <v>284</v>
      </c>
      <c r="D189" s="123" t="s">
        <v>480</v>
      </c>
    </row>
    <row r="190" spans="1:4" x14ac:dyDescent="0.2">
      <c r="A190" s="120">
        <v>138</v>
      </c>
      <c r="B190" s="121">
        <v>88</v>
      </c>
      <c r="C190" s="122" t="s">
        <v>284</v>
      </c>
      <c r="D190" s="123" t="s">
        <v>480</v>
      </c>
    </row>
    <row r="191" spans="1:4" x14ac:dyDescent="0.2">
      <c r="A191" s="120">
        <v>138</v>
      </c>
      <c r="B191" s="121">
        <v>208</v>
      </c>
      <c r="C191" s="122" t="s">
        <v>284</v>
      </c>
      <c r="D191" s="123">
        <v>2</v>
      </c>
    </row>
    <row r="192" spans="1:4" x14ac:dyDescent="0.2">
      <c r="A192" s="120">
        <v>138</v>
      </c>
      <c r="B192" s="121">
        <v>235</v>
      </c>
      <c r="C192" s="122" t="s">
        <v>284</v>
      </c>
      <c r="D192" s="123" t="s">
        <v>480</v>
      </c>
    </row>
    <row r="193" spans="1:4" x14ac:dyDescent="0.2">
      <c r="A193" s="120">
        <v>140</v>
      </c>
      <c r="B193" s="121">
        <v>1395</v>
      </c>
      <c r="C193" s="122" t="s">
        <v>268</v>
      </c>
      <c r="D193" s="123">
        <v>2</v>
      </c>
    </row>
    <row r="194" spans="1:4" x14ac:dyDescent="0.2">
      <c r="A194" s="120">
        <v>140</v>
      </c>
      <c r="B194" s="121">
        <v>1396</v>
      </c>
      <c r="C194" s="122" t="s">
        <v>268</v>
      </c>
      <c r="D194" s="123">
        <v>1</v>
      </c>
    </row>
    <row r="195" spans="1:4" x14ac:dyDescent="0.2">
      <c r="A195" s="120">
        <v>141</v>
      </c>
      <c r="B195" s="121">
        <v>189</v>
      </c>
      <c r="C195" s="122" t="s">
        <v>286</v>
      </c>
      <c r="D195" s="123">
        <v>1</v>
      </c>
    </row>
    <row r="196" spans="1:4" x14ac:dyDescent="0.2">
      <c r="A196" s="120">
        <v>141</v>
      </c>
      <c r="B196" s="121">
        <v>210</v>
      </c>
      <c r="C196" s="122" t="s">
        <v>286</v>
      </c>
      <c r="D196" s="123">
        <v>2</v>
      </c>
    </row>
    <row r="197" spans="1:4" x14ac:dyDescent="0.2">
      <c r="A197" s="120">
        <v>141</v>
      </c>
      <c r="B197" s="121">
        <v>233</v>
      </c>
      <c r="C197" s="122" t="s">
        <v>286</v>
      </c>
      <c r="D197" s="123">
        <v>1</v>
      </c>
    </row>
    <row r="198" spans="1:4" x14ac:dyDescent="0.2">
      <c r="A198" s="120">
        <v>141</v>
      </c>
      <c r="B198" s="121">
        <v>249</v>
      </c>
      <c r="C198" s="122" t="s">
        <v>286</v>
      </c>
      <c r="D198" s="123">
        <v>1</v>
      </c>
    </row>
    <row r="199" spans="1:4" x14ac:dyDescent="0.2">
      <c r="A199" s="120">
        <v>141</v>
      </c>
      <c r="B199" s="121">
        <v>252</v>
      </c>
      <c r="C199" s="122" t="s">
        <v>286</v>
      </c>
      <c r="D199" s="123">
        <v>1</v>
      </c>
    </row>
    <row r="200" spans="1:4" x14ac:dyDescent="0.2">
      <c r="A200" s="120">
        <v>142</v>
      </c>
      <c r="B200" s="121">
        <v>132</v>
      </c>
      <c r="C200" s="122" t="s">
        <v>286</v>
      </c>
      <c r="D200" s="123">
        <v>1</v>
      </c>
    </row>
    <row r="201" spans="1:4" x14ac:dyDescent="0.2">
      <c r="A201" s="120">
        <v>142</v>
      </c>
      <c r="B201" s="121">
        <v>206</v>
      </c>
      <c r="C201" s="122" t="s">
        <v>286</v>
      </c>
      <c r="D201" s="123">
        <v>2</v>
      </c>
    </row>
    <row r="202" spans="1:4" x14ac:dyDescent="0.2">
      <c r="A202" s="120">
        <v>142</v>
      </c>
      <c r="B202" s="121">
        <v>230</v>
      </c>
      <c r="C202" s="122" t="s">
        <v>286</v>
      </c>
      <c r="D202" s="123">
        <v>1</v>
      </c>
    </row>
    <row r="203" spans="1:4" x14ac:dyDescent="0.2">
      <c r="A203" s="120">
        <v>142</v>
      </c>
      <c r="B203" s="121">
        <v>249</v>
      </c>
      <c r="C203" s="122" t="s">
        <v>286</v>
      </c>
      <c r="D203" s="123">
        <v>1</v>
      </c>
    </row>
    <row r="204" spans="1:4" x14ac:dyDescent="0.2">
      <c r="A204" s="120">
        <v>142</v>
      </c>
      <c r="B204" s="121">
        <v>252</v>
      </c>
      <c r="C204" s="122" t="s">
        <v>286</v>
      </c>
      <c r="D204" s="123">
        <v>1</v>
      </c>
    </row>
    <row r="205" spans="1:4" x14ac:dyDescent="0.2">
      <c r="A205" s="120">
        <v>143</v>
      </c>
      <c r="B205" s="121">
        <v>47</v>
      </c>
      <c r="C205" s="122" t="s">
        <v>271</v>
      </c>
      <c r="D205" s="123" t="s">
        <v>242</v>
      </c>
    </row>
    <row r="206" spans="1:4" x14ac:dyDescent="0.2">
      <c r="A206" s="120">
        <v>144</v>
      </c>
      <c r="B206" s="121">
        <v>93</v>
      </c>
      <c r="C206" s="122" t="s">
        <v>287</v>
      </c>
      <c r="D206" s="123">
        <v>1</v>
      </c>
    </row>
    <row r="207" spans="1:4" x14ac:dyDescent="0.2">
      <c r="A207" s="120">
        <v>144</v>
      </c>
      <c r="B207" s="121">
        <v>208</v>
      </c>
      <c r="C207" s="122" t="s">
        <v>287</v>
      </c>
      <c r="D207" s="123">
        <v>2</v>
      </c>
    </row>
    <row r="208" spans="1:4" x14ac:dyDescent="0.2">
      <c r="A208" s="120">
        <v>144</v>
      </c>
      <c r="B208" s="121">
        <v>239</v>
      </c>
      <c r="C208" s="122" t="s">
        <v>287</v>
      </c>
      <c r="D208" s="123">
        <v>1</v>
      </c>
    </row>
    <row r="209" spans="1:4" x14ac:dyDescent="0.2">
      <c r="A209" s="120">
        <v>144</v>
      </c>
      <c r="B209" s="121">
        <v>243</v>
      </c>
      <c r="C209" s="122" t="s">
        <v>287</v>
      </c>
      <c r="D209" s="123">
        <v>1</v>
      </c>
    </row>
    <row r="210" spans="1:4" x14ac:dyDescent="0.2">
      <c r="A210" s="120">
        <v>144</v>
      </c>
      <c r="B210" s="121">
        <v>248</v>
      </c>
      <c r="C210" s="122" t="s">
        <v>287</v>
      </c>
      <c r="D210" s="123">
        <v>1</v>
      </c>
    </row>
    <row r="211" spans="1:4" x14ac:dyDescent="0.2">
      <c r="A211" s="120">
        <v>144</v>
      </c>
      <c r="B211" s="121">
        <v>251</v>
      </c>
      <c r="C211" s="122" t="s">
        <v>287</v>
      </c>
      <c r="D211" s="123">
        <v>1</v>
      </c>
    </row>
    <row r="212" spans="1:4" x14ac:dyDescent="0.2">
      <c r="A212" s="120">
        <v>145</v>
      </c>
      <c r="B212" s="121">
        <v>210</v>
      </c>
      <c r="C212" s="122" t="s">
        <v>287</v>
      </c>
      <c r="D212" s="123">
        <v>2</v>
      </c>
    </row>
    <row r="213" spans="1:4" x14ac:dyDescent="0.2">
      <c r="A213" s="120">
        <v>145</v>
      </c>
      <c r="B213" s="121">
        <v>249</v>
      </c>
      <c r="C213" s="122" t="s">
        <v>287</v>
      </c>
      <c r="D213" s="123">
        <v>1</v>
      </c>
    </row>
    <row r="214" spans="1:4" x14ac:dyDescent="0.2">
      <c r="A214" s="120">
        <v>145</v>
      </c>
      <c r="B214" s="121">
        <v>92</v>
      </c>
      <c r="C214" s="122" t="s">
        <v>287</v>
      </c>
      <c r="D214" s="123" t="s">
        <v>480</v>
      </c>
    </row>
    <row r="215" spans="1:4" x14ac:dyDescent="0.2">
      <c r="A215" s="120">
        <v>145</v>
      </c>
      <c r="B215" s="121">
        <v>240</v>
      </c>
      <c r="C215" s="122" t="s">
        <v>287</v>
      </c>
      <c r="D215" s="123" t="s">
        <v>480</v>
      </c>
    </row>
    <row r="216" spans="1:4" x14ac:dyDescent="0.2">
      <c r="A216" s="120">
        <v>145</v>
      </c>
      <c r="B216" s="121">
        <v>244</v>
      </c>
      <c r="C216" s="122" t="s">
        <v>287</v>
      </c>
      <c r="D216" s="123" t="s">
        <v>480</v>
      </c>
    </row>
    <row r="217" spans="1:4" x14ac:dyDescent="0.2">
      <c r="A217" s="120">
        <v>145</v>
      </c>
      <c r="B217" s="121">
        <v>252</v>
      </c>
      <c r="C217" s="122" t="s">
        <v>287</v>
      </c>
      <c r="D217" s="123">
        <v>1</v>
      </c>
    </row>
    <row r="218" spans="1:4" x14ac:dyDescent="0.2">
      <c r="A218" s="120">
        <v>146</v>
      </c>
      <c r="B218" s="121">
        <v>73</v>
      </c>
      <c r="C218" s="122" t="s">
        <v>287</v>
      </c>
      <c r="D218" s="123">
        <v>1</v>
      </c>
    </row>
    <row r="219" spans="1:4" x14ac:dyDescent="0.2">
      <c r="A219" s="120">
        <v>146</v>
      </c>
      <c r="B219" s="121">
        <v>93</v>
      </c>
      <c r="C219" s="122" t="s">
        <v>287</v>
      </c>
      <c r="D219" s="123">
        <v>1</v>
      </c>
    </row>
    <row r="220" spans="1:4" x14ac:dyDescent="0.2">
      <c r="A220" s="120">
        <v>146</v>
      </c>
      <c r="B220" s="121">
        <v>208</v>
      </c>
      <c r="C220" s="122" t="s">
        <v>287</v>
      </c>
      <c r="D220" s="123">
        <v>2</v>
      </c>
    </row>
    <row r="221" spans="1:4" x14ac:dyDescent="0.2">
      <c r="A221" s="120">
        <v>146</v>
      </c>
      <c r="B221" s="121">
        <v>239</v>
      </c>
      <c r="C221" s="122" t="s">
        <v>287</v>
      </c>
      <c r="D221" s="123">
        <v>1</v>
      </c>
    </row>
    <row r="222" spans="1:4" x14ac:dyDescent="0.2">
      <c r="A222" s="120">
        <v>146</v>
      </c>
      <c r="B222" s="121">
        <v>248</v>
      </c>
      <c r="C222" s="122" t="s">
        <v>287</v>
      </c>
      <c r="D222" s="123">
        <v>1</v>
      </c>
    </row>
    <row r="223" spans="1:4" x14ac:dyDescent="0.2">
      <c r="A223" s="120">
        <v>146</v>
      </c>
      <c r="B223" s="121">
        <v>251</v>
      </c>
      <c r="C223" s="122" t="s">
        <v>287</v>
      </c>
      <c r="D223" s="123">
        <v>1</v>
      </c>
    </row>
    <row r="224" spans="1:4" x14ac:dyDescent="0.2">
      <c r="A224" s="120">
        <v>147</v>
      </c>
      <c r="B224" s="121">
        <v>99</v>
      </c>
      <c r="C224" s="122" t="s">
        <v>287</v>
      </c>
      <c r="D224" s="123">
        <v>1</v>
      </c>
    </row>
    <row r="225" spans="1:4" x14ac:dyDescent="0.2">
      <c r="A225" s="120">
        <v>147</v>
      </c>
      <c r="B225" s="121">
        <v>206</v>
      </c>
      <c r="C225" s="122" t="s">
        <v>287</v>
      </c>
      <c r="D225" s="123">
        <v>2</v>
      </c>
    </row>
    <row r="226" spans="1:4" x14ac:dyDescent="0.2">
      <c r="A226" s="120">
        <v>147</v>
      </c>
      <c r="B226" s="121">
        <v>238</v>
      </c>
      <c r="C226" s="122" t="s">
        <v>287</v>
      </c>
      <c r="D226" s="123">
        <v>1</v>
      </c>
    </row>
    <row r="227" spans="1:4" x14ac:dyDescent="0.2">
      <c r="A227" s="120">
        <v>147</v>
      </c>
      <c r="B227" s="121">
        <v>242</v>
      </c>
      <c r="C227" s="122" t="s">
        <v>287</v>
      </c>
      <c r="D227" s="123">
        <v>1</v>
      </c>
    </row>
    <row r="228" spans="1:4" x14ac:dyDescent="0.2">
      <c r="A228" s="120">
        <v>147</v>
      </c>
      <c r="B228" s="121">
        <v>249</v>
      </c>
      <c r="C228" s="122" t="s">
        <v>287</v>
      </c>
      <c r="D228" s="123">
        <v>1</v>
      </c>
    </row>
    <row r="229" spans="1:4" x14ac:dyDescent="0.2">
      <c r="A229" s="120">
        <v>147</v>
      </c>
      <c r="B229" s="121">
        <v>252</v>
      </c>
      <c r="C229" s="122" t="s">
        <v>287</v>
      </c>
      <c r="D229" s="123">
        <v>1</v>
      </c>
    </row>
    <row r="230" spans="1:4" x14ac:dyDescent="0.2">
      <c r="A230" s="120">
        <v>148</v>
      </c>
      <c r="B230" s="121">
        <v>1152</v>
      </c>
      <c r="C230" s="122" t="s">
        <v>288</v>
      </c>
      <c r="D230" s="123" t="s">
        <v>483</v>
      </c>
    </row>
    <row r="231" spans="1:4" x14ac:dyDescent="0.2">
      <c r="A231" s="120">
        <v>149</v>
      </c>
      <c r="B231" s="121">
        <v>1394</v>
      </c>
      <c r="C231" s="122" t="s">
        <v>289</v>
      </c>
      <c r="D231" s="123">
        <v>2</v>
      </c>
    </row>
    <row r="232" spans="1:4" x14ac:dyDescent="0.2">
      <c r="A232" s="120">
        <v>150</v>
      </c>
      <c r="B232" s="121">
        <v>42</v>
      </c>
      <c r="C232" s="122" t="s">
        <v>280</v>
      </c>
      <c r="D232" s="123">
        <v>1</v>
      </c>
    </row>
    <row r="233" spans="1:4" x14ac:dyDescent="0.2">
      <c r="A233" s="120">
        <v>150</v>
      </c>
      <c r="B233" s="121">
        <v>207</v>
      </c>
      <c r="C233" s="122" t="s">
        <v>280</v>
      </c>
      <c r="D233" s="123">
        <v>2</v>
      </c>
    </row>
    <row r="234" spans="1:4" x14ac:dyDescent="0.2">
      <c r="A234" s="120">
        <v>151</v>
      </c>
      <c r="B234" s="121">
        <v>43</v>
      </c>
      <c r="C234" s="122" t="s">
        <v>280</v>
      </c>
      <c r="D234" s="123">
        <v>1</v>
      </c>
    </row>
    <row r="235" spans="1:4" x14ac:dyDescent="0.2">
      <c r="A235" s="120">
        <v>151</v>
      </c>
      <c r="B235" s="121">
        <v>210</v>
      </c>
      <c r="C235" s="122" t="s">
        <v>280</v>
      </c>
      <c r="D235" s="123" t="s">
        <v>483</v>
      </c>
    </row>
    <row r="236" spans="1:4" x14ac:dyDescent="0.2">
      <c r="A236" s="120">
        <v>152</v>
      </c>
      <c r="B236" s="121">
        <v>45</v>
      </c>
      <c r="C236" s="122" t="s">
        <v>280</v>
      </c>
      <c r="D236" s="123">
        <v>1</v>
      </c>
    </row>
    <row r="237" spans="1:4" x14ac:dyDescent="0.2">
      <c r="A237" s="120">
        <v>152</v>
      </c>
      <c r="B237" s="121">
        <v>211</v>
      </c>
      <c r="C237" s="122" t="s">
        <v>280</v>
      </c>
      <c r="D237" s="123">
        <v>2</v>
      </c>
    </row>
    <row r="238" spans="1:4" x14ac:dyDescent="0.2">
      <c r="A238" s="120">
        <v>153</v>
      </c>
      <c r="B238" s="121">
        <v>46</v>
      </c>
      <c r="C238" s="122" t="s">
        <v>280</v>
      </c>
      <c r="D238" s="123">
        <v>1</v>
      </c>
    </row>
    <row r="239" spans="1:4" x14ac:dyDescent="0.2">
      <c r="A239" s="120">
        <v>153</v>
      </c>
      <c r="B239" s="121">
        <v>212</v>
      </c>
      <c r="C239" s="122" t="s">
        <v>280</v>
      </c>
      <c r="D239" s="123">
        <v>2</v>
      </c>
    </row>
    <row r="240" spans="1:4" x14ac:dyDescent="0.2">
      <c r="A240" s="120">
        <v>154</v>
      </c>
      <c r="B240" s="121">
        <v>39</v>
      </c>
      <c r="C240" s="122" t="s">
        <v>280</v>
      </c>
      <c r="D240" s="123">
        <v>1</v>
      </c>
    </row>
    <row r="241" spans="1:4" x14ac:dyDescent="0.2">
      <c r="A241" s="120">
        <v>154</v>
      </c>
      <c r="B241" s="121">
        <v>221</v>
      </c>
      <c r="C241" s="122" t="s">
        <v>280</v>
      </c>
      <c r="D241" s="123">
        <v>2</v>
      </c>
    </row>
    <row r="242" spans="1:4" x14ac:dyDescent="0.2">
      <c r="A242" s="120">
        <v>155</v>
      </c>
      <c r="B242" s="121">
        <v>51</v>
      </c>
      <c r="C242" s="122" t="s">
        <v>268</v>
      </c>
      <c r="D242" s="123" t="s">
        <v>480</v>
      </c>
    </row>
    <row r="243" spans="1:4" x14ac:dyDescent="0.2">
      <c r="A243" s="120">
        <v>155</v>
      </c>
      <c r="B243" s="121">
        <v>200</v>
      </c>
      <c r="C243" s="122" t="s">
        <v>268</v>
      </c>
      <c r="D243" s="123" t="s">
        <v>480</v>
      </c>
    </row>
    <row r="244" spans="1:4" x14ac:dyDescent="0.2">
      <c r="A244" s="120">
        <v>156</v>
      </c>
      <c r="B244" s="121">
        <v>1000</v>
      </c>
      <c r="C244" s="122" t="s">
        <v>280</v>
      </c>
      <c r="D244" s="123">
        <v>2</v>
      </c>
    </row>
    <row r="245" spans="1:4" x14ac:dyDescent="0.2">
      <c r="A245" s="120">
        <v>156</v>
      </c>
      <c r="B245" s="121">
        <v>1001</v>
      </c>
      <c r="C245" s="122" t="s">
        <v>280</v>
      </c>
      <c r="D245" s="123">
        <v>1</v>
      </c>
    </row>
    <row r="246" spans="1:4" x14ac:dyDescent="0.2">
      <c r="A246" s="120">
        <v>157</v>
      </c>
      <c r="B246" s="121">
        <v>1002</v>
      </c>
      <c r="C246" s="122" t="s">
        <v>280</v>
      </c>
      <c r="D246" s="123">
        <v>2</v>
      </c>
    </row>
    <row r="247" spans="1:4" x14ac:dyDescent="0.2">
      <c r="A247" s="120">
        <v>157</v>
      </c>
      <c r="B247" s="121">
        <v>1003</v>
      </c>
      <c r="C247" s="122" t="s">
        <v>280</v>
      </c>
      <c r="D247" s="123">
        <v>1</v>
      </c>
    </row>
    <row r="248" spans="1:4" x14ac:dyDescent="0.2">
      <c r="A248" s="120">
        <v>158</v>
      </c>
      <c r="B248" s="121">
        <v>1008</v>
      </c>
      <c r="C248" s="122" t="s">
        <v>280</v>
      </c>
      <c r="D248" s="123">
        <v>2</v>
      </c>
    </row>
    <row r="249" spans="1:4" x14ac:dyDescent="0.2">
      <c r="A249" s="120">
        <v>158</v>
      </c>
      <c r="B249" s="121">
        <v>1009</v>
      </c>
      <c r="C249" s="122" t="s">
        <v>280</v>
      </c>
      <c r="D249" s="123">
        <v>1</v>
      </c>
    </row>
    <row r="250" spans="1:4" x14ac:dyDescent="0.2">
      <c r="A250" s="120">
        <v>159</v>
      </c>
      <c r="B250" s="121">
        <v>28</v>
      </c>
      <c r="C250" s="122" t="s">
        <v>256</v>
      </c>
      <c r="D250" s="123" t="s">
        <v>482</v>
      </c>
    </row>
    <row r="251" spans="1:4" x14ac:dyDescent="0.2">
      <c r="A251" s="120">
        <v>160</v>
      </c>
      <c r="B251" s="121">
        <v>1014</v>
      </c>
      <c r="C251" s="122" t="s">
        <v>280</v>
      </c>
      <c r="D251" s="123">
        <v>2</v>
      </c>
    </row>
    <row r="252" spans="1:4" x14ac:dyDescent="0.2">
      <c r="A252" s="120">
        <v>160</v>
      </c>
      <c r="B252" s="121">
        <v>1015</v>
      </c>
      <c r="C252" s="122" t="s">
        <v>280</v>
      </c>
      <c r="D252" s="123">
        <v>1</v>
      </c>
    </row>
    <row r="253" spans="1:4" x14ac:dyDescent="0.2">
      <c r="A253" s="120">
        <v>161</v>
      </c>
      <c r="B253" s="121">
        <v>1018</v>
      </c>
      <c r="C253" s="122" t="s">
        <v>280</v>
      </c>
      <c r="D253" s="123">
        <v>2</v>
      </c>
    </row>
    <row r="254" spans="1:4" x14ac:dyDescent="0.2">
      <c r="A254" s="120">
        <v>161</v>
      </c>
      <c r="B254" s="121">
        <v>1019</v>
      </c>
      <c r="C254" s="122" t="s">
        <v>280</v>
      </c>
      <c r="D254" s="123">
        <v>1</v>
      </c>
    </row>
    <row r="255" spans="1:4" x14ac:dyDescent="0.2">
      <c r="A255" s="120">
        <v>162</v>
      </c>
      <c r="B255" s="121">
        <v>1020</v>
      </c>
      <c r="C255" s="122" t="s">
        <v>280</v>
      </c>
      <c r="D255" s="123">
        <v>2</v>
      </c>
    </row>
    <row r="256" spans="1:4" x14ac:dyDescent="0.2">
      <c r="A256" s="120">
        <v>162</v>
      </c>
      <c r="B256" s="121">
        <v>1021</v>
      </c>
      <c r="C256" s="122" t="s">
        <v>280</v>
      </c>
      <c r="D256" s="123">
        <v>1</v>
      </c>
    </row>
    <row r="257" spans="1:4" x14ac:dyDescent="0.2">
      <c r="A257" s="120">
        <v>163</v>
      </c>
      <c r="B257" s="121">
        <v>1034</v>
      </c>
      <c r="C257" s="122" t="s">
        <v>280</v>
      </c>
      <c r="D257" s="123">
        <v>2</v>
      </c>
    </row>
    <row r="258" spans="1:4" x14ac:dyDescent="0.2">
      <c r="A258" s="120">
        <v>163</v>
      </c>
      <c r="B258" s="121">
        <v>1035</v>
      </c>
      <c r="C258" s="122" t="s">
        <v>280</v>
      </c>
      <c r="D258" s="123">
        <v>1</v>
      </c>
    </row>
    <row r="259" spans="1:4" x14ac:dyDescent="0.2">
      <c r="A259" s="120">
        <v>164</v>
      </c>
      <c r="B259" s="121">
        <v>1037</v>
      </c>
      <c r="C259" s="122" t="s">
        <v>280</v>
      </c>
      <c r="D259" s="123">
        <v>2</v>
      </c>
    </row>
    <row r="260" spans="1:4" x14ac:dyDescent="0.2">
      <c r="A260" s="120">
        <v>164</v>
      </c>
      <c r="B260" s="121">
        <v>1038</v>
      </c>
      <c r="C260" s="122" t="s">
        <v>280</v>
      </c>
      <c r="D260" s="123">
        <v>1</v>
      </c>
    </row>
    <row r="261" spans="1:4" x14ac:dyDescent="0.2">
      <c r="A261" s="120">
        <v>165</v>
      </c>
      <c r="B261" s="121">
        <v>1039</v>
      </c>
      <c r="C261" s="122" t="s">
        <v>280</v>
      </c>
      <c r="D261" s="123">
        <v>2</v>
      </c>
    </row>
    <row r="262" spans="1:4" x14ac:dyDescent="0.2">
      <c r="A262" s="120">
        <v>165</v>
      </c>
      <c r="B262" s="121">
        <v>1040</v>
      </c>
      <c r="C262" s="122" t="s">
        <v>280</v>
      </c>
      <c r="D262" s="123">
        <v>1</v>
      </c>
    </row>
    <row r="263" spans="1:4" x14ac:dyDescent="0.2">
      <c r="A263" s="120">
        <v>166</v>
      </c>
      <c r="B263" s="121">
        <v>1048</v>
      </c>
      <c r="C263" s="122" t="s">
        <v>280</v>
      </c>
      <c r="D263" s="123">
        <v>2</v>
      </c>
    </row>
    <row r="264" spans="1:4" x14ac:dyDescent="0.2">
      <c r="A264" s="120">
        <v>166</v>
      </c>
      <c r="B264" s="121">
        <v>1049</v>
      </c>
      <c r="C264" s="122" t="s">
        <v>280</v>
      </c>
      <c r="D264" s="123">
        <v>1</v>
      </c>
    </row>
    <row r="265" spans="1:4" x14ac:dyDescent="0.2">
      <c r="A265" s="120">
        <v>167</v>
      </c>
      <c r="B265" s="121">
        <v>1055</v>
      </c>
      <c r="C265" s="122" t="s">
        <v>280</v>
      </c>
      <c r="D265" s="123">
        <v>1</v>
      </c>
    </row>
    <row r="266" spans="1:4" x14ac:dyDescent="0.2">
      <c r="A266" s="120">
        <v>167</v>
      </c>
      <c r="B266" s="121">
        <v>1056</v>
      </c>
      <c r="C266" s="122" t="s">
        <v>280</v>
      </c>
      <c r="D266" s="123">
        <v>2</v>
      </c>
    </row>
    <row r="267" spans="1:4" x14ac:dyDescent="0.2">
      <c r="A267" s="120">
        <v>168</v>
      </c>
      <c r="B267" s="121">
        <v>1057</v>
      </c>
      <c r="C267" s="122" t="s">
        <v>280</v>
      </c>
      <c r="D267" s="123">
        <v>1</v>
      </c>
    </row>
    <row r="268" spans="1:4" x14ac:dyDescent="0.2">
      <c r="A268" s="120">
        <v>168</v>
      </c>
      <c r="B268" s="121">
        <v>1058</v>
      </c>
      <c r="C268" s="122" t="s">
        <v>280</v>
      </c>
      <c r="D268" s="123">
        <v>2</v>
      </c>
    </row>
    <row r="269" spans="1:4" x14ac:dyDescent="0.2">
      <c r="A269" s="120">
        <v>169</v>
      </c>
      <c r="B269" s="121">
        <v>1059</v>
      </c>
      <c r="C269" s="122" t="s">
        <v>280</v>
      </c>
      <c r="D269" s="123">
        <v>1</v>
      </c>
    </row>
    <row r="270" spans="1:4" x14ac:dyDescent="0.2">
      <c r="A270" s="120">
        <v>169</v>
      </c>
      <c r="B270" s="121">
        <v>1060</v>
      </c>
      <c r="C270" s="122" t="s">
        <v>280</v>
      </c>
      <c r="D270" s="123">
        <v>2</v>
      </c>
    </row>
    <row r="271" spans="1:4" x14ac:dyDescent="0.2">
      <c r="A271" s="120">
        <v>170</v>
      </c>
      <c r="B271" s="121">
        <v>1061</v>
      </c>
      <c r="C271" s="122" t="s">
        <v>280</v>
      </c>
      <c r="D271" s="123">
        <v>1</v>
      </c>
    </row>
    <row r="272" spans="1:4" x14ac:dyDescent="0.2">
      <c r="A272" s="120">
        <v>170</v>
      </c>
      <c r="B272" s="121">
        <v>1062</v>
      </c>
      <c r="C272" s="122" t="s">
        <v>280</v>
      </c>
      <c r="D272" s="123">
        <v>2</v>
      </c>
    </row>
    <row r="273" spans="1:4" x14ac:dyDescent="0.2">
      <c r="A273" s="120">
        <v>171</v>
      </c>
      <c r="B273" s="121">
        <v>1063</v>
      </c>
      <c r="C273" s="122" t="s">
        <v>280</v>
      </c>
      <c r="D273" s="123">
        <v>1</v>
      </c>
    </row>
    <row r="274" spans="1:4" x14ac:dyDescent="0.2">
      <c r="A274" s="120">
        <v>171</v>
      </c>
      <c r="B274" s="121">
        <v>1064</v>
      </c>
      <c r="C274" s="122" t="s">
        <v>280</v>
      </c>
      <c r="D274" s="123">
        <v>2</v>
      </c>
    </row>
    <row r="275" spans="1:4" x14ac:dyDescent="0.2">
      <c r="A275" s="120">
        <v>172</v>
      </c>
      <c r="B275" s="121">
        <v>1065</v>
      </c>
      <c r="C275" s="122" t="s">
        <v>280</v>
      </c>
      <c r="D275" s="123">
        <v>1</v>
      </c>
    </row>
    <row r="276" spans="1:4" x14ac:dyDescent="0.2">
      <c r="A276" s="120">
        <v>172</v>
      </c>
      <c r="B276" s="121">
        <v>1066</v>
      </c>
      <c r="C276" s="122" t="s">
        <v>280</v>
      </c>
      <c r="D276" s="123">
        <v>2</v>
      </c>
    </row>
    <row r="277" spans="1:4" x14ac:dyDescent="0.2">
      <c r="A277" s="120">
        <v>173</v>
      </c>
      <c r="B277" s="121">
        <v>1067</v>
      </c>
      <c r="C277" s="122" t="s">
        <v>280</v>
      </c>
      <c r="D277" s="123">
        <v>1</v>
      </c>
    </row>
    <row r="278" spans="1:4" x14ac:dyDescent="0.2">
      <c r="A278" s="120">
        <v>173</v>
      </c>
      <c r="B278" s="121">
        <v>1068</v>
      </c>
      <c r="C278" s="122" t="s">
        <v>280</v>
      </c>
      <c r="D278" s="123">
        <v>2</v>
      </c>
    </row>
    <row r="279" spans="1:4" x14ac:dyDescent="0.2">
      <c r="A279" s="120">
        <v>174</v>
      </c>
      <c r="B279" s="121">
        <v>1071</v>
      </c>
      <c r="C279" s="122" t="s">
        <v>280</v>
      </c>
      <c r="D279" s="123">
        <v>1</v>
      </c>
    </row>
    <row r="280" spans="1:4" x14ac:dyDescent="0.2">
      <c r="A280" s="120">
        <v>174</v>
      </c>
      <c r="B280" s="121">
        <v>1072</v>
      </c>
      <c r="C280" s="122" t="s">
        <v>280</v>
      </c>
      <c r="D280" s="123">
        <v>2</v>
      </c>
    </row>
    <row r="281" spans="1:4" x14ac:dyDescent="0.2">
      <c r="A281" s="120">
        <v>175</v>
      </c>
      <c r="B281" s="121">
        <v>1078</v>
      </c>
      <c r="C281" s="122" t="s">
        <v>280</v>
      </c>
      <c r="D281" s="123">
        <v>1</v>
      </c>
    </row>
    <row r="282" spans="1:4" x14ac:dyDescent="0.2">
      <c r="A282" s="120">
        <v>175</v>
      </c>
      <c r="B282" s="121">
        <v>1079</v>
      </c>
      <c r="C282" s="122" t="s">
        <v>280</v>
      </c>
      <c r="D282" s="123">
        <v>2</v>
      </c>
    </row>
    <row r="283" spans="1:4" x14ac:dyDescent="0.2">
      <c r="A283" s="120">
        <v>176</v>
      </c>
      <c r="B283" s="121">
        <v>1124</v>
      </c>
      <c r="C283" s="122" t="s">
        <v>280</v>
      </c>
      <c r="D283" s="123">
        <v>1</v>
      </c>
    </row>
    <row r="284" spans="1:4" x14ac:dyDescent="0.2">
      <c r="A284" s="120">
        <v>176</v>
      </c>
      <c r="B284" s="121">
        <v>1125</v>
      </c>
      <c r="C284" s="122" t="s">
        <v>280</v>
      </c>
      <c r="D284" s="123">
        <v>2</v>
      </c>
    </row>
    <row r="285" spans="1:4" x14ac:dyDescent="0.2">
      <c r="A285" s="120">
        <v>177</v>
      </c>
      <c r="B285" s="121">
        <v>1126</v>
      </c>
      <c r="C285" s="122" t="s">
        <v>280</v>
      </c>
      <c r="D285" s="123">
        <v>1</v>
      </c>
    </row>
    <row r="286" spans="1:4" x14ac:dyDescent="0.2">
      <c r="A286" s="120">
        <v>177</v>
      </c>
      <c r="B286" s="121">
        <v>1127</v>
      </c>
      <c r="C286" s="122" t="s">
        <v>280</v>
      </c>
      <c r="D286" s="123">
        <v>2</v>
      </c>
    </row>
    <row r="287" spans="1:4" x14ac:dyDescent="0.2">
      <c r="A287" s="120">
        <v>178</v>
      </c>
      <c r="B287" s="121">
        <v>1128</v>
      </c>
      <c r="C287" s="122" t="s">
        <v>290</v>
      </c>
      <c r="D287" s="123">
        <v>1</v>
      </c>
    </row>
    <row r="288" spans="1:4" x14ac:dyDescent="0.2">
      <c r="A288" s="120">
        <v>178</v>
      </c>
      <c r="B288" s="121">
        <v>1129</v>
      </c>
      <c r="C288" s="122" t="s">
        <v>290</v>
      </c>
      <c r="D288" s="123">
        <v>2</v>
      </c>
    </row>
    <row r="289" spans="1:4" x14ac:dyDescent="0.2">
      <c r="A289" s="120">
        <v>179</v>
      </c>
      <c r="B289" s="121">
        <v>1139</v>
      </c>
      <c r="C289" s="122" t="s">
        <v>280</v>
      </c>
      <c r="D289" s="123">
        <v>1</v>
      </c>
    </row>
    <row r="290" spans="1:4" x14ac:dyDescent="0.2">
      <c r="A290" s="120">
        <v>179</v>
      </c>
      <c r="B290" s="121">
        <v>1140</v>
      </c>
      <c r="C290" s="122" t="s">
        <v>280</v>
      </c>
      <c r="D290" s="123">
        <v>2</v>
      </c>
    </row>
    <row r="291" spans="1:4" x14ac:dyDescent="0.2">
      <c r="A291" s="120">
        <v>180</v>
      </c>
      <c r="B291" s="121">
        <v>1141</v>
      </c>
      <c r="C291" s="122" t="s">
        <v>280</v>
      </c>
      <c r="D291" s="123">
        <v>1</v>
      </c>
    </row>
    <row r="292" spans="1:4" x14ac:dyDescent="0.2">
      <c r="A292" s="120">
        <v>180</v>
      </c>
      <c r="B292" s="121">
        <v>1142</v>
      </c>
      <c r="C292" s="122" t="s">
        <v>280</v>
      </c>
      <c r="D292" s="123">
        <v>2</v>
      </c>
    </row>
    <row r="293" spans="1:4" x14ac:dyDescent="0.2">
      <c r="A293" s="120">
        <v>181</v>
      </c>
      <c r="B293" s="121">
        <v>1143</v>
      </c>
      <c r="C293" s="122" t="s">
        <v>280</v>
      </c>
      <c r="D293" s="123">
        <v>1</v>
      </c>
    </row>
    <row r="294" spans="1:4" x14ac:dyDescent="0.2">
      <c r="A294" s="120">
        <v>181</v>
      </c>
      <c r="B294" s="121">
        <v>1144</v>
      </c>
      <c r="C294" s="122" t="s">
        <v>280</v>
      </c>
      <c r="D294" s="123">
        <v>2</v>
      </c>
    </row>
    <row r="295" spans="1:4" x14ac:dyDescent="0.2">
      <c r="A295" s="120">
        <v>182</v>
      </c>
      <c r="B295" s="121">
        <v>1145</v>
      </c>
      <c r="C295" s="122" t="s">
        <v>280</v>
      </c>
      <c r="D295" s="123">
        <v>1</v>
      </c>
    </row>
    <row r="296" spans="1:4" x14ac:dyDescent="0.2">
      <c r="A296" s="120">
        <v>182</v>
      </c>
      <c r="B296" s="121">
        <v>1146</v>
      </c>
      <c r="C296" s="122" t="s">
        <v>280</v>
      </c>
      <c r="D296" s="123">
        <v>2</v>
      </c>
    </row>
    <row r="297" spans="1:4" x14ac:dyDescent="0.2">
      <c r="A297" s="120">
        <v>183</v>
      </c>
      <c r="B297" s="121">
        <v>1147</v>
      </c>
      <c r="C297" s="122" t="s">
        <v>280</v>
      </c>
      <c r="D297" s="123">
        <v>1</v>
      </c>
    </row>
    <row r="298" spans="1:4" x14ac:dyDescent="0.2">
      <c r="A298" s="120">
        <v>183</v>
      </c>
      <c r="B298" s="121">
        <v>1148</v>
      </c>
      <c r="C298" s="122" t="s">
        <v>280</v>
      </c>
      <c r="D298" s="123">
        <v>2</v>
      </c>
    </row>
    <row r="299" spans="1:4" x14ac:dyDescent="0.2">
      <c r="A299" s="120">
        <v>184</v>
      </c>
      <c r="B299" s="121">
        <v>1149</v>
      </c>
      <c r="C299" s="122" t="s">
        <v>280</v>
      </c>
      <c r="D299" s="123">
        <v>1</v>
      </c>
    </row>
    <row r="300" spans="1:4" x14ac:dyDescent="0.2">
      <c r="A300" s="120">
        <v>184</v>
      </c>
      <c r="B300" s="121">
        <v>1150</v>
      </c>
      <c r="C300" s="122" t="s">
        <v>280</v>
      </c>
      <c r="D300" s="123">
        <v>2</v>
      </c>
    </row>
    <row r="301" spans="1:4" x14ac:dyDescent="0.2">
      <c r="A301" s="120">
        <v>185</v>
      </c>
      <c r="B301" s="121">
        <v>1151</v>
      </c>
      <c r="C301" s="122" t="s">
        <v>280</v>
      </c>
      <c r="D301" s="123">
        <v>1</v>
      </c>
    </row>
    <row r="302" spans="1:4" x14ac:dyDescent="0.2">
      <c r="A302" s="120">
        <v>185</v>
      </c>
      <c r="B302" s="121">
        <v>1152</v>
      </c>
      <c r="C302" s="122" t="s">
        <v>280</v>
      </c>
      <c r="D302" s="123">
        <v>2</v>
      </c>
    </row>
    <row r="303" spans="1:4" x14ac:dyDescent="0.2">
      <c r="A303" s="120">
        <v>186</v>
      </c>
      <c r="B303" s="121">
        <v>1153</v>
      </c>
      <c r="C303" s="122" t="s">
        <v>280</v>
      </c>
      <c r="D303" s="123">
        <v>1</v>
      </c>
    </row>
    <row r="304" spans="1:4" x14ac:dyDescent="0.2">
      <c r="A304" s="120">
        <v>186</v>
      </c>
      <c r="B304" s="121">
        <v>1154</v>
      </c>
      <c r="C304" s="122" t="s">
        <v>280</v>
      </c>
      <c r="D304" s="123">
        <v>2</v>
      </c>
    </row>
    <row r="305" spans="1:4" x14ac:dyDescent="0.2">
      <c r="A305" s="120">
        <v>187</v>
      </c>
      <c r="B305" s="121">
        <v>1324</v>
      </c>
      <c r="C305" s="122" t="s">
        <v>280</v>
      </c>
      <c r="D305" s="123">
        <v>2</v>
      </c>
    </row>
    <row r="306" spans="1:4" x14ac:dyDescent="0.2">
      <c r="A306" s="120">
        <v>187</v>
      </c>
      <c r="B306" s="121">
        <v>1325</v>
      </c>
      <c r="C306" s="122" t="s">
        <v>280</v>
      </c>
      <c r="D306" s="123">
        <v>1</v>
      </c>
    </row>
    <row r="307" spans="1:4" x14ac:dyDescent="0.2">
      <c r="A307" s="120">
        <v>188</v>
      </c>
      <c r="B307" s="121">
        <v>1191</v>
      </c>
      <c r="C307" s="122" t="s">
        <v>280</v>
      </c>
      <c r="D307" s="123">
        <v>2</v>
      </c>
    </row>
    <row r="308" spans="1:4" x14ac:dyDescent="0.2">
      <c r="A308" s="120">
        <v>188</v>
      </c>
      <c r="B308" s="121">
        <v>1192</v>
      </c>
      <c r="C308" s="122" t="s">
        <v>280</v>
      </c>
      <c r="D308" s="123">
        <v>1</v>
      </c>
    </row>
    <row r="309" spans="1:4" x14ac:dyDescent="0.2">
      <c r="A309" s="120">
        <v>189</v>
      </c>
      <c r="B309" s="121">
        <v>1233</v>
      </c>
      <c r="C309" s="122" t="s">
        <v>280</v>
      </c>
      <c r="D309" s="123" t="s">
        <v>480</v>
      </c>
    </row>
    <row r="310" spans="1:4" x14ac:dyDescent="0.2">
      <c r="A310" s="120">
        <v>189</v>
      </c>
      <c r="B310" s="121">
        <v>1234</v>
      </c>
      <c r="C310" s="122" t="s">
        <v>280</v>
      </c>
      <c r="D310" s="123" t="s">
        <v>480</v>
      </c>
    </row>
    <row r="311" spans="1:4" x14ac:dyDescent="0.2">
      <c r="A311" s="120">
        <v>190</v>
      </c>
      <c r="B311" s="121">
        <v>1238</v>
      </c>
      <c r="C311" s="122" t="s">
        <v>280</v>
      </c>
      <c r="D311" s="123" t="s">
        <v>480</v>
      </c>
    </row>
    <row r="312" spans="1:4" x14ac:dyDescent="0.2">
      <c r="A312" s="120">
        <v>190</v>
      </c>
      <c r="B312" s="121">
        <v>1239</v>
      </c>
      <c r="C312" s="122" t="s">
        <v>280</v>
      </c>
      <c r="D312" s="123" t="s">
        <v>480</v>
      </c>
    </row>
    <row r="313" spans="1:4" x14ac:dyDescent="0.2">
      <c r="A313" s="120">
        <v>191</v>
      </c>
      <c r="B313" s="121">
        <v>1240</v>
      </c>
      <c r="C313" s="122" t="s">
        <v>280</v>
      </c>
      <c r="D313" s="123" t="s">
        <v>480</v>
      </c>
    </row>
    <row r="314" spans="1:4" x14ac:dyDescent="0.2">
      <c r="A314" s="120">
        <v>191</v>
      </c>
      <c r="B314" s="121">
        <v>1241</v>
      </c>
      <c r="C314" s="122" t="s">
        <v>280</v>
      </c>
      <c r="D314" s="123" t="s">
        <v>480</v>
      </c>
    </row>
    <row r="315" spans="1:4" x14ac:dyDescent="0.2">
      <c r="A315" s="120">
        <v>192</v>
      </c>
      <c r="B315" s="121">
        <v>1242</v>
      </c>
      <c r="C315" s="122" t="s">
        <v>280</v>
      </c>
      <c r="D315" s="123" t="s">
        <v>480</v>
      </c>
    </row>
    <row r="316" spans="1:4" x14ac:dyDescent="0.2">
      <c r="A316" s="120">
        <v>192</v>
      </c>
      <c r="B316" s="121">
        <v>1243</v>
      </c>
      <c r="C316" s="122" t="s">
        <v>280</v>
      </c>
      <c r="D316" s="123" t="s">
        <v>480</v>
      </c>
    </row>
    <row r="317" spans="1:4" x14ac:dyDescent="0.2">
      <c r="A317" s="120">
        <v>193</v>
      </c>
      <c r="B317" s="121">
        <v>1244</v>
      </c>
      <c r="C317" s="122" t="s">
        <v>280</v>
      </c>
      <c r="D317" s="123" t="s">
        <v>480</v>
      </c>
    </row>
    <row r="318" spans="1:4" x14ac:dyDescent="0.2">
      <c r="A318" s="120">
        <v>193</v>
      </c>
      <c r="B318" s="121">
        <v>1245</v>
      </c>
      <c r="C318" s="122" t="s">
        <v>280</v>
      </c>
      <c r="D318" s="123" t="s">
        <v>480</v>
      </c>
    </row>
    <row r="319" spans="1:4" x14ac:dyDescent="0.2">
      <c r="A319" s="120">
        <v>194</v>
      </c>
      <c r="B319" s="121">
        <v>1246</v>
      </c>
      <c r="C319" s="122" t="s">
        <v>280</v>
      </c>
      <c r="D319" s="123" t="s">
        <v>480</v>
      </c>
    </row>
    <row r="320" spans="1:4" x14ac:dyDescent="0.2">
      <c r="A320" s="120">
        <v>194</v>
      </c>
      <c r="B320" s="121">
        <v>1247</v>
      </c>
      <c r="C320" s="122" t="s">
        <v>280</v>
      </c>
      <c r="D320" s="123" t="s">
        <v>480</v>
      </c>
    </row>
    <row r="321" spans="1:4" x14ac:dyDescent="0.2">
      <c r="A321" s="120">
        <v>195</v>
      </c>
      <c r="B321" s="121">
        <v>1248</v>
      </c>
      <c r="C321" s="122" t="s">
        <v>280</v>
      </c>
      <c r="D321" s="123" t="s">
        <v>480</v>
      </c>
    </row>
    <row r="322" spans="1:4" x14ac:dyDescent="0.2">
      <c r="A322" s="120">
        <v>195</v>
      </c>
      <c r="B322" s="121">
        <v>1249</v>
      </c>
      <c r="C322" s="122" t="s">
        <v>280</v>
      </c>
      <c r="D322" s="123" t="s">
        <v>480</v>
      </c>
    </row>
    <row r="323" spans="1:4" x14ac:dyDescent="0.2">
      <c r="A323" s="120">
        <v>196</v>
      </c>
      <c r="B323" s="121">
        <v>1250</v>
      </c>
      <c r="C323" s="122" t="s">
        <v>280</v>
      </c>
      <c r="D323" s="123" t="s">
        <v>480</v>
      </c>
    </row>
    <row r="324" spans="1:4" x14ac:dyDescent="0.2">
      <c r="A324" s="120">
        <v>196</v>
      </c>
      <c r="B324" s="121">
        <v>1251</v>
      </c>
      <c r="C324" s="122" t="s">
        <v>280</v>
      </c>
      <c r="D324" s="123" t="s">
        <v>480</v>
      </c>
    </row>
    <row r="325" spans="1:4" x14ac:dyDescent="0.2">
      <c r="A325" s="120">
        <v>197</v>
      </c>
      <c r="B325" s="121">
        <v>1252</v>
      </c>
      <c r="C325" s="122" t="s">
        <v>280</v>
      </c>
      <c r="D325" s="123" t="s">
        <v>480</v>
      </c>
    </row>
    <row r="326" spans="1:4" x14ac:dyDescent="0.2">
      <c r="A326" s="120">
        <v>197</v>
      </c>
      <c r="B326" s="121">
        <v>1253</v>
      </c>
      <c r="C326" s="122" t="s">
        <v>280</v>
      </c>
      <c r="D326" s="123" t="s">
        <v>480</v>
      </c>
    </row>
    <row r="327" spans="1:4" x14ac:dyDescent="0.2">
      <c r="A327" s="120">
        <v>198</v>
      </c>
      <c r="B327" s="121">
        <v>1254</v>
      </c>
      <c r="C327" s="122" t="s">
        <v>280</v>
      </c>
      <c r="D327" s="123" t="s">
        <v>480</v>
      </c>
    </row>
    <row r="328" spans="1:4" x14ac:dyDescent="0.2">
      <c r="A328" s="120">
        <v>198</v>
      </c>
      <c r="B328" s="121">
        <v>1255</v>
      </c>
      <c r="C328" s="122" t="s">
        <v>280</v>
      </c>
      <c r="D328" s="123" t="s">
        <v>480</v>
      </c>
    </row>
    <row r="329" spans="1:4" x14ac:dyDescent="0.2">
      <c r="A329" s="120">
        <v>199</v>
      </c>
      <c r="B329" s="121">
        <v>1256</v>
      </c>
      <c r="C329" s="122" t="s">
        <v>280</v>
      </c>
      <c r="D329" s="123" t="s">
        <v>480</v>
      </c>
    </row>
    <row r="330" spans="1:4" x14ac:dyDescent="0.2">
      <c r="A330" s="120">
        <v>199</v>
      </c>
      <c r="B330" s="121">
        <v>1257</v>
      </c>
      <c r="C330" s="122" t="s">
        <v>280</v>
      </c>
      <c r="D330" s="123" t="s">
        <v>480</v>
      </c>
    </row>
    <row r="331" spans="1:4" x14ac:dyDescent="0.2">
      <c r="A331" s="120">
        <v>201</v>
      </c>
      <c r="B331" s="121">
        <v>1265</v>
      </c>
      <c r="C331" s="122" t="s">
        <v>280</v>
      </c>
      <c r="D331" s="123" t="s">
        <v>480</v>
      </c>
    </row>
    <row r="332" spans="1:4" x14ac:dyDescent="0.2">
      <c r="A332" s="120">
        <v>201</v>
      </c>
      <c r="B332" s="121">
        <v>1266</v>
      </c>
      <c r="C332" s="122" t="s">
        <v>280</v>
      </c>
      <c r="D332" s="123" t="s">
        <v>480</v>
      </c>
    </row>
    <row r="333" spans="1:4" x14ac:dyDescent="0.2">
      <c r="A333" s="120">
        <v>202</v>
      </c>
      <c r="B333" s="121">
        <v>1267</v>
      </c>
      <c r="C333" s="122" t="s">
        <v>280</v>
      </c>
      <c r="D333" s="123" t="s">
        <v>480</v>
      </c>
    </row>
    <row r="334" spans="1:4" x14ac:dyDescent="0.2">
      <c r="A334" s="120">
        <v>202</v>
      </c>
      <c r="B334" s="121">
        <v>1268</v>
      </c>
      <c r="C334" s="122" t="s">
        <v>280</v>
      </c>
      <c r="D334" s="123" t="s">
        <v>480</v>
      </c>
    </row>
    <row r="335" spans="1:4" x14ac:dyDescent="0.2">
      <c r="A335" s="120">
        <v>203</v>
      </c>
      <c r="B335" s="121">
        <v>1269</v>
      </c>
      <c r="C335" s="122" t="s">
        <v>280</v>
      </c>
      <c r="D335" s="123" t="s">
        <v>480</v>
      </c>
    </row>
    <row r="336" spans="1:4" x14ac:dyDescent="0.2">
      <c r="A336" s="120">
        <v>203</v>
      </c>
      <c r="B336" s="121">
        <v>1270</v>
      </c>
      <c r="C336" s="122" t="s">
        <v>280</v>
      </c>
      <c r="D336" s="123" t="s">
        <v>480</v>
      </c>
    </row>
    <row r="337" spans="1:4" x14ac:dyDescent="0.2">
      <c r="A337" s="120">
        <v>204</v>
      </c>
      <c r="B337" s="121">
        <v>1271</v>
      </c>
      <c r="C337" s="122" t="s">
        <v>280</v>
      </c>
      <c r="D337" s="123" t="s">
        <v>480</v>
      </c>
    </row>
    <row r="338" spans="1:4" x14ac:dyDescent="0.2">
      <c r="A338" s="120">
        <v>204</v>
      </c>
      <c r="B338" s="121">
        <v>1272</v>
      </c>
      <c r="C338" s="122" t="s">
        <v>280</v>
      </c>
      <c r="D338" s="123" t="s">
        <v>480</v>
      </c>
    </row>
    <row r="339" spans="1:4" x14ac:dyDescent="0.2">
      <c r="A339" s="120">
        <v>205</v>
      </c>
      <c r="B339" s="121">
        <v>1273</v>
      </c>
      <c r="C339" s="122" t="s">
        <v>280</v>
      </c>
      <c r="D339" s="123" t="s">
        <v>480</v>
      </c>
    </row>
    <row r="340" spans="1:4" x14ac:dyDescent="0.2">
      <c r="A340" s="120">
        <v>205</v>
      </c>
      <c r="B340" s="121">
        <v>1274</v>
      </c>
      <c r="C340" s="122" t="s">
        <v>280</v>
      </c>
      <c r="D340" s="123" t="s">
        <v>480</v>
      </c>
    </row>
    <row r="341" spans="1:4" x14ac:dyDescent="0.2">
      <c r="A341" s="120">
        <v>206</v>
      </c>
      <c r="B341" s="121">
        <v>1275</v>
      </c>
      <c r="C341" s="122" t="s">
        <v>280</v>
      </c>
      <c r="D341" s="123" t="s">
        <v>480</v>
      </c>
    </row>
    <row r="342" spans="1:4" x14ac:dyDescent="0.2">
      <c r="A342" s="120">
        <v>206</v>
      </c>
      <c r="B342" s="121">
        <v>1276</v>
      </c>
      <c r="C342" s="122" t="s">
        <v>280</v>
      </c>
      <c r="D342" s="123" t="s">
        <v>480</v>
      </c>
    </row>
    <row r="343" spans="1:4" x14ac:dyDescent="0.2">
      <c r="A343" s="120">
        <v>207</v>
      </c>
      <c r="B343" s="121">
        <v>1277</v>
      </c>
      <c r="C343" s="122" t="s">
        <v>280</v>
      </c>
      <c r="D343" s="123" t="s">
        <v>480</v>
      </c>
    </row>
    <row r="344" spans="1:4" x14ac:dyDescent="0.2">
      <c r="A344" s="120">
        <v>207</v>
      </c>
      <c r="B344" s="121">
        <v>1278</v>
      </c>
      <c r="C344" s="122" t="s">
        <v>280</v>
      </c>
      <c r="D344" s="123" t="s">
        <v>480</v>
      </c>
    </row>
    <row r="345" spans="1:4" x14ac:dyDescent="0.2">
      <c r="A345" s="120">
        <v>208</v>
      </c>
      <c r="B345" s="121">
        <v>1279</v>
      </c>
      <c r="C345" s="122" t="s">
        <v>280</v>
      </c>
      <c r="D345" s="123" t="s">
        <v>480</v>
      </c>
    </row>
    <row r="346" spans="1:4" x14ac:dyDescent="0.2">
      <c r="A346" s="120">
        <v>208</v>
      </c>
      <c r="B346" s="121">
        <v>1280</v>
      </c>
      <c r="C346" s="122" t="s">
        <v>280</v>
      </c>
      <c r="D346" s="123" t="s">
        <v>480</v>
      </c>
    </row>
    <row r="347" spans="1:4" x14ac:dyDescent="0.2">
      <c r="A347" s="120">
        <v>209</v>
      </c>
      <c r="B347" s="121">
        <v>1286</v>
      </c>
      <c r="C347" s="122" t="s">
        <v>280</v>
      </c>
      <c r="D347" s="123">
        <v>2</v>
      </c>
    </row>
    <row r="348" spans="1:4" x14ac:dyDescent="0.2">
      <c r="A348" s="120">
        <v>209</v>
      </c>
      <c r="B348" s="121">
        <v>1287</v>
      </c>
      <c r="C348" s="122" t="s">
        <v>280</v>
      </c>
      <c r="D348" s="123">
        <v>1</v>
      </c>
    </row>
    <row r="349" spans="1:4" x14ac:dyDescent="0.2">
      <c r="A349" s="120">
        <v>210</v>
      </c>
      <c r="B349" s="121">
        <v>1293</v>
      </c>
      <c r="C349" s="122" t="s">
        <v>280</v>
      </c>
      <c r="D349" s="123">
        <v>2</v>
      </c>
    </row>
    <row r="350" spans="1:4" x14ac:dyDescent="0.2">
      <c r="A350" s="120">
        <v>210</v>
      </c>
      <c r="B350" s="121">
        <v>1294</v>
      </c>
      <c r="C350" s="122" t="s">
        <v>280</v>
      </c>
      <c r="D350" s="123">
        <v>1</v>
      </c>
    </row>
    <row r="351" spans="1:4" x14ac:dyDescent="0.2">
      <c r="A351" s="120">
        <v>211</v>
      </c>
      <c r="B351" s="121">
        <v>1295</v>
      </c>
      <c r="C351" s="122" t="s">
        <v>280</v>
      </c>
      <c r="D351" s="123">
        <v>2</v>
      </c>
    </row>
    <row r="352" spans="1:4" x14ac:dyDescent="0.2">
      <c r="A352" s="120">
        <v>211</v>
      </c>
      <c r="B352" s="121">
        <v>1296</v>
      </c>
      <c r="C352" s="122" t="s">
        <v>280</v>
      </c>
      <c r="D352" s="123">
        <v>1</v>
      </c>
    </row>
    <row r="353" spans="1:4" x14ac:dyDescent="0.2">
      <c r="A353" s="120">
        <v>212</v>
      </c>
      <c r="B353" s="121">
        <v>1297</v>
      </c>
      <c r="C353" s="122" t="s">
        <v>280</v>
      </c>
      <c r="D353" s="123">
        <v>2</v>
      </c>
    </row>
    <row r="354" spans="1:4" x14ac:dyDescent="0.2">
      <c r="A354" s="120">
        <v>212</v>
      </c>
      <c r="B354" s="121">
        <v>1298</v>
      </c>
      <c r="C354" s="122" t="s">
        <v>280</v>
      </c>
      <c r="D354" s="123">
        <v>1</v>
      </c>
    </row>
    <row r="355" spans="1:4" x14ac:dyDescent="0.2">
      <c r="A355" s="120">
        <v>213</v>
      </c>
      <c r="B355" s="121">
        <v>1299</v>
      </c>
      <c r="C355" s="122" t="s">
        <v>280</v>
      </c>
      <c r="D355" s="123">
        <v>2</v>
      </c>
    </row>
    <row r="356" spans="1:4" x14ac:dyDescent="0.2">
      <c r="A356" s="120">
        <v>213</v>
      </c>
      <c r="B356" s="121">
        <v>1300</v>
      </c>
      <c r="C356" s="122" t="s">
        <v>280</v>
      </c>
      <c r="D356" s="123">
        <v>1</v>
      </c>
    </row>
    <row r="357" spans="1:4" x14ac:dyDescent="0.2">
      <c r="A357" s="120">
        <v>214</v>
      </c>
      <c r="B357" s="121">
        <v>1326</v>
      </c>
      <c r="C357" s="122" t="s">
        <v>280</v>
      </c>
      <c r="D357" s="123">
        <v>2</v>
      </c>
    </row>
    <row r="358" spans="1:4" x14ac:dyDescent="0.2">
      <c r="A358" s="120">
        <v>214</v>
      </c>
      <c r="B358" s="121">
        <v>1327</v>
      </c>
      <c r="C358" s="122" t="s">
        <v>280</v>
      </c>
      <c r="D358" s="123">
        <v>1</v>
      </c>
    </row>
    <row r="359" spans="1:4" x14ac:dyDescent="0.2">
      <c r="A359" s="120">
        <v>215</v>
      </c>
      <c r="B359" s="121">
        <v>1328</v>
      </c>
      <c r="C359" s="122" t="s">
        <v>280</v>
      </c>
      <c r="D359" s="123">
        <v>2</v>
      </c>
    </row>
    <row r="360" spans="1:4" x14ac:dyDescent="0.2">
      <c r="A360" s="120">
        <v>215</v>
      </c>
      <c r="B360" s="121">
        <v>1329</v>
      </c>
      <c r="C360" s="122" t="s">
        <v>280</v>
      </c>
      <c r="D360" s="123">
        <v>1</v>
      </c>
    </row>
    <row r="361" spans="1:4" x14ac:dyDescent="0.2">
      <c r="A361" s="120">
        <v>216</v>
      </c>
      <c r="B361" s="121">
        <v>1330</v>
      </c>
      <c r="C361" s="122" t="s">
        <v>280</v>
      </c>
      <c r="D361" s="123">
        <v>2</v>
      </c>
    </row>
    <row r="362" spans="1:4" x14ac:dyDescent="0.2">
      <c r="A362" s="120">
        <v>216</v>
      </c>
      <c r="B362" s="121">
        <v>1331</v>
      </c>
      <c r="C362" s="122" t="s">
        <v>280</v>
      </c>
      <c r="D362" s="123">
        <v>1</v>
      </c>
    </row>
    <row r="363" spans="1:4" x14ac:dyDescent="0.2">
      <c r="A363" s="120">
        <v>217</v>
      </c>
      <c r="B363" s="121">
        <v>1332</v>
      </c>
      <c r="C363" s="122" t="s">
        <v>280</v>
      </c>
      <c r="D363" s="123">
        <v>2</v>
      </c>
    </row>
    <row r="364" spans="1:4" x14ac:dyDescent="0.2">
      <c r="A364" s="120">
        <v>217</v>
      </c>
      <c r="B364" s="121">
        <v>1333</v>
      </c>
      <c r="C364" s="122" t="s">
        <v>280</v>
      </c>
      <c r="D364" s="123">
        <v>1</v>
      </c>
    </row>
    <row r="365" spans="1:4" x14ac:dyDescent="0.2">
      <c r="A365" s="120">
        <v>218</v>
      </c>
      <c r="B365" s="121">
        <v>1334</v>
      </c>
      <c r="C365" s="122" t="s">
        <v>280</v>
      </c>
      <c r="D365" s="123">
        <v>2</v>
      </c>
    </row>
    <row r="366" spans="1:4" x14ac:dyDescent="0.2">
      <c r="A366" s="120">
        <v>218</v>
      </c>
      <c r="B366" s="121">
        <v>1335</v>
      </c>
      <c r="C366" s="122" t="s">
        <v>280</v>
      </c>
      <c r="D366" s="123">
        <v>1</v>
      </c>
    </row>
    <row r="367" spans="1:4" x14ac:dyDescent="0.2">
      <c r="A367" s="120">
        <v>219</v>
      </c>
      <c r="B367" s="121">
        <v>1336</v>
      </c>
      <c r="C367" s="122" t="s">
        <v>280</v>
      </c>
      <c r="D367" s="123">
        <v>2</v>
      </c>
    </row>
    <row r="368" spans="1:4" x14ac:dyDescent="0.2">
      <c r="A368" s="120">
        <v>219</v>
      </c>
      <c r="B368" s="121">
        <v>1337</v>
      </c>
      <c r="C368" s="122" t="s">
        <v>280</v>
      </c>
      <c r="D368" s="123">
        <v>1</v>
      </c>
    </row>
    <row r="369" spans="1:4" x14ac:dyDescent="0.2">
      <c r="A369" s="120">
        <v>220</v>
      </c>
      <c r="B369" s="121">
        <v>1338</v>
      </c>
      <c r="C369" s="122" t="s">
        <v>280</v>
      </c>
      <c r="D369" s="123">
        <v>2</v>
      </c>
    </row>
    <row r="370" spans="1:4" x14ac:dyDescent="0.2">
      <c r="A370" s="120">
        <v>220</v>
      </c>
      <c r="B370" s="121">
        <v>1339</v>
      </c>
      <c r="C370" s="122" t="s">
        <v>280</v>
      </c>
      <c r="D370" s="123">
        <v>1</v>
      </c>
    </row>
    <row r="371" spans="1:4" x14ac:dyDescent="0.2">
      <c r="A371" s="120">
        <v>221</v>
      </c>
      <c r="B371" s="121">
        <v>1340</v>
      </c>
      <c r="C371" s="122" t="s">
        <v>280</v>
      </c>
      <c r="D371" s="123">
        <v>2</v>
      </c>
    </row>
    <row r="372" spans="1:4" x14ac:dyDescent="0.2">
      <c r="A372" s="120">
        <v>221</v>
      </c>
      <c r="B372" s="121">
        <v>1341</v>
      </c>
      <c r="C372" s="122" t="s">
        <v>280</v>
      </c>
      <c r="D372" s="123">
        <v>1</v>
      </c>
    </row>
    <row r="373" spans="1:4" x14ac:dyDescent="0.2">
      <c r="A373" s="120">
        <v>222</v>
      </c>
      <c r="B373" s="121">
        <v>1342</v>
      </c>
      <c r="C373" s="122" t="s">
        <v>280</v>
      </c>
      <c r="D373" s="123">
        <v>2</v>
      </c>
    </row>
    <row r="374" spans="1:4" x14ac:dyDescent="0.2">
      <c r="A374" s="120">
        <v>222</v>
      </c>
      <c r="B374" s="121">
        <v>1343</v>
      </c>
      <c r="C374" s="122" t="s">
        <v>280</v>
      </c>
      <c r="D374" s="123">
        <v>1</v>
      </c>
    </row>
    <row r="375" spans="1:4" x14ac:dyDescent="0.2">
      <c r="A375" s="120">
        <v>223</v>
      </c>
      <c r="B375" s="121">
        <v>1344</v>
      </c>
      <c r="C375" s="122" t="s">
        <v>280</v>
      </c>
      <c r="D375" s="123">
        <v>2</v>
      </c>
    </row>
    <row r="376" spans="1:4" x14ac:dyDescent="0.2">
      <c r="A376" s="120">
        <v>223</v>
      </c>
      <c r="B376" s="121">
        <v>1345</v>
      </c>
      <c r="C376" s="122" t="s">
        <v>280</v>
      </c>
      <c r="D376" s="123">
        <v>1</v>
      </c>
    </row>
    <row r="377" spans="1:4" x14ac:dyDescent="0.2">
      <c r="A377" s="120">
        <v>224</v>
      </c>
      <c r="B377" s="121">
        <v>1353</v>
      </c>
      <c r="C377" s="122" t="s">
        <v>280</v>
      </c>
      <c r="D377" s="123">
        <v>2</v>
      </c>
    </row>
    <row r="378" spans="1:4" x14ac:dyDescent="0.2">
      <c r="A378" s="120">
        <v>224</v>
      </c>
      <c r="B378" s="121">
        <v>1354</v>
      </c>
      <c r="C378" s="122" t="s">
        <v>280</v>
      </c>
      <c r="D378" s="123">
        <v>1</v>
      </c>
    </row>
    <row r="379" spans="1:4" x14ac:dyDescent="0.2">
      <c r="A379" s="120">
        <v>225</v>
      </c>
      <c r="B379" s="121">
        <v>1355</v>
      </c>
      <c r="C379" s="122" t="s">
        <v>280</v>
      </c>
      <c r="D379" s="123">
        <v>2</v>
      </c>
    </row>
    <row r="380" spans="1:4" x14ac:dyDescent="0.2">
      <c r="A380" s="120">
        <v>225</v>
      </c>
      <c r="B380" s="121">
        <v>1356</v>
      </c>
      <c r="C380" s="122" t="s">
        <v>280</v>
      </c>
      <c r="D380" s="123">
        <v>1</v>
      </c>
    </row>
    <row r="381" spans="1:4" x14ac:dyDescent="0.2">
      <c r="A381" s="120">
        <v>226</v>
      </c>
      <c r="B381" s="121">
        <v>1357</v>
      </c>
      <c r="C381" s="122" t="s">
        <v>280</v>
      </c>
      <c r="D381" s="123">
        <v>2</v>
      </c>
    </row>
    <row r="382" spans="1:4" x14ac:dyDescent="0.2">
      <c r="A382" s="120">
        <v>226</v>
      </c>
      <c r="B382" s="121">
        <v>1358</v>
      </c>
      <c r="C382" s="122" t="s">
        <v>280</v>
      </c>
      <c r="D382" s="123">
        <v>1</v>
      </c>
    </row>
    <row r="383" spans="1:4" x14ac:dyDescent="0.2">
      <c r="A383" s="120">
        <v>227</v>
      </c>
      <c r="B383" s="121">
        <v>1359</v>
      </c>
      <c r="C383" s="122" t="s">
        <v>280</v>
      </c>
      <c r="D383" s="123">
        <v>2</v>
      </c>
    </row>
    <row r="384" spans="1:4" x14ac:dyDescent="0.2">
      <c r="A384" s="120">
        <v>227</v>
      </c>
      <c r="B384" s="121">
        <v>1360</v>
      </c>
      <c r="C384" s="122" t="s">
        <v>280</v>
      </c>
      <c r="D384" s="123">
        <v>1</v>
      </c>
    </row>
    <row r="385" spans="1:4" x14ac:dyDescent="0.2">
      <c r="A385" s="120">
        <v>228</v>
      </c>
      <c r="B385" s="121">
        <v>1361</v>
      </c>
      <c r="C385" s="122" t="s">
        <v>291</v>
      </c>
      <c r="D385" s="123" t="s">
        <v>242</v>
      </c>
    </row>
    <row r="386" spans="1:4" x14ac:dyDescent="0.2">
      <c r="A386" s="120">
        <v>228</v>
      </c>
      <c r="B386" s="121">
        <v>1399</v>
      </c>
      <c r="C386" s="122" t="s">
        <v>291</v>
      </c>
      <c r="D386" s="123" t="s">
        <v>242</v>
      </c>
    </row>
    <row r="387" spans="1:4" x14ac:dyDescent="0.2">
      <c r="A387" s="120">
        <v>229</v>
      </c>
      <c r="B387" s="121">
        <v>1362</v>
      </c>
      <c r="C387" s="122" t="s">
        <v>291</v>
      </c>
      <c r="D387" s="123" t="s">
        <v>242</v>
      </c>
    </row>
    <row r="388" spans="1:4" x14ac:dyDescent="0.2">
      <c r="A388" s="120">
        <v>229</v>
      </c>
      <c r="B388" s="121">
        <v>1400</v>
      </c>
      <c r="C388" s="122" t="s">
        <v>291</v>
      </c>
      <c r="D388" s="123" t="s">
        <v>242</v>
      </c>
    </row>
    <row r="389" spans="1:4" x14ac:dyDescent="0.2">
      <c r="A389" s="120">
        <v>230</v>
      </c>
      <c r="B389" s="121">
        <v>1363</v>
      </c>
      <c r="C389" s="122" t="s">
        <v>280</v>
      </c>
      <c r="D389" s="123" t="s">
        <v>242</v>
      </c>
    </row>
    <row r="390" spans="1:4" x14ac:dyDescent="0.2">
      <c r="A390" s="120">
        <v>230</v>
      </c>
      <c r="B390" s="121">
        <v>1401</v>
      </c>
      <c r="C390" s="122" t="s">
        <v>280</v>
      </c>
      <c r="D390" s="123" t="s">
        <v>242</v>
      </c>
    </row>
    <row r="391" spans="1:4" x14ac:dyDescent="0.2">
      <c r="A391" s="120">
        <v>231</v>
      </c>
      <c r="B391" s="121">
        <v>1371</v>
      </c>
      <c r="C391" s="122" t="s">
        <v>268</v>
      </c>
      <c r="D391" s="123">
        <v>2</v>
      </c>
    </row>
    <row r="392" spans="1:4" x14ac:dyDescent="0.2">
      <c r="A392" s="120">
        <v>231</v>
      </c>
      <c r="B392" s="121">
        <v>1372</v>
      </c>
      <c r="C392" s="122" t="s">
        <v>268</v>
      </c>
      <c r="D392" s="123">
        <v>1</v>
      </c>
    </row>
    <row r="393" spans="1:4" x14ac:dyDescent="0.2">
      <c r="A393" s="120">
        <v>233</v>
      </c>
      <c r="B393" s="121">
        <v>1375</v>
      </c>
      <c r="C393" s="122" t="s">
        <v>268</v>
      </c>
      <c r="D393" s="123">
        <v>2</v>
      </c>
    </row>
    <row r="394" spans="1:4" x14ac:dyDescent="0.2">
      <c r="A394" s="120">
        <v>233</v>
      </c>
      <c r="B394" s="121">
        <v>1376</v>
      </c>
      <c r="C394" s="122" t="s">
        <v>268</v>
      </c>
      <c r="D394" s="123">
        <v>1</v>
      </c>
    </row>
    <row r="395" spans="1:4" x14ac:dyDescent="0.2">
      <c r="A395" s="120">
        <v>234</v>
      </c>
      <c r="B395" s="121">
        <v>1377</v>
      </c>
      <c r="C395" s="122" t="s">
        <v>268</v>
      </c>
      <c r="D395" s="123">
        <v>2</v>
      </c>
    </row>
    <row r="396" spans="1:4" x14ac:dyDescent="0.2">
      <c r="A396" s="120">
        <v>234</v>
      </c>
      <c r="B396" s="121">
        <v>1378</v>
      </c>
      <c r="C396" s="122" t="s">
        <v>268</v>
      </c>
      <c r="D396" s="123">
        <v>1</v>
      </c>
    </row>
    <row r="397" spans="1:4" x14ac:dyDescent="0.2">
      <c r="A397" s="120">
        <v>235</v>
      </c>
      <c r="B397" s="121">
        <v>1379</v>
      </c>
      <c r="C397" s="122" t="s">
        <v>268</v>
      </c>
      <c r="D397" s="123">
        <v>2</v>
      </c>
    </row>
    <row r="398" spans="1:4" x14ac:dyDescent="0.2">
      <c r="A398" s="120">
        <v>235</v>
      </c>
      <c r="B398" s="121">
        <v>1380</v>
      </c>
      <c r="C398" s="122" t="s">
        <v>268</v>
      </c>
      <c r="D398" s="123">
        <v>1</v>
      </c>
    </row>
    <row r="399" spans="1:4" x14ac:dyDescent="0.2">
      <c r="A399" s="120">
        <v>236</v>
      </c>
      <c r="B399" s="121">
        <v>1381</v>
      </c>
      <c r="C399" s="122" t="s">
        <v>268</v>
      </c>
      <c r="D399" s="123">
        <v>2</v>
      </c>
    </row>
    <row r="400" spans="1:4" x14ac:dyDescent="0.2">
      <c r="A400" s="120">
        <v>236</v>
      </c>
      <c r="B400" s="121">
        <v>1382</v>
      </c>
      <c r="C400" s="122" t="s">
        <v>268</v>
      </c>
      <c r="D400" s="123">
        <v>1</v>
      </c>
    </row>
    <row r="401" spans="1:4" x14ac:dyDescent="0.2">
      <c r="A401" s="120">
        <v>237</v>
      </c>
      <c r="B401" s="121">
        <v>1383</v>
      </c>
      <c r="C401" s="122" t="s">
        <v>268</v>
      </c>
      <c r="D401" s="123">
        <v>2</v>
      </c>
    </row>
    <row r="402" spans="1:4" x14ac:dyDescent="0.2">
      <c r="A402" s="120">
        <v>237</v>
      </c>
      <c r="B402" s="121">
        <v>1384</v>
      </c>
      <c r="C402" s="122" t="s">
        <v>268</v>
      </c>
      <c r="D402" s="123">
        <v>1</v>
      </c>
    </row>
    <row r="403" spans="1:4" x14ac:dyDescent="0.2">
      <c r="A403" s="120">
        <v>238</v>
      </c>
      <c r="B403" s="121">
        <v>1385</v>
      </c>
      <c r="C403" s="122" t="s">
        <v>280</v>
      </c>
      <c r="D403" s="123">
        <v>2</v>
      </c>
    </row>
    <row r="404" spans="1:4" x14ac:dyDescent="0.2">
      <c r="A404" s="120">
        <v>238</v>
      </c>
      <c r="B404" s="121">
        <v>1386</v>
      </c>
      <c r="C404" s="122" t="s">
        <v>280</v>
      </c>
      <c r="D404" s="123">
        <v>1</v>
      </c>
    </row>
    <row r="405" spans="1:4" x14ac:dyDescent="0.2">
      <c r="A405" s="120">
        <v>241</v>
      </c>
      <c r="B405" s="121">
        <v>1042</v>
      </c>
      <c r="C405" s="122" t="s">
        <v>292</v>
      </c>
      <c r="D405" s="123">
        <v>2</v>
      </c>
    </row>
    <row r="406" spans="1:4" x14ac:dyDescent="0.2">
      <c r="A406" s="120">
        <v>241</v>
      </c>
      <c r="B406" s="121">
        <v>1043</v>
      </c>
      <c r="C406" s="122" t="s">
        <v>292</v>
      </c>
      <c r="D406" s="123">
        <v>1</v>
      </c>
    </row>
    <row r="407" spans="1:4" x14ac:dyDescent="0.2">
      <c r="A407" s="120">
        <v>242</v>
      </c>
      <c r="B407" s="121">
        <v>44</v>
      </c>
      <c r="C407" s="122" t="s">
        <v>293</v>
      </c>
      <c r="D407" s="123">
        <v>1</v>
      </c>
    </row>
    <row r="408" spans="1:4" x14ac:dyDescent="0.2">
      <c r="A408" s="120">
        <v>242</v>
      </c>
      <c r="B408" s="121">
        <v>208</v>
      </c>
      <c r="C408" s="122" t="s">
        <v>293</v>
      </c>
      <c r="D408" s="123">
        <v>2</v>
      </c>
    </row>
    <row r="409" spans="1:4" x14ac:dyDescent="0.2">
      <c r="A409" s="120">
        <v>243</v>
      </c>
      <c r="B409" s="121">
        <v>21</v>
      </c>
      <c r="C409" s="122" t="s">
        <v>294</v>
      </c>
      <c r="D409" s="123">
        <v>1</v>
      </c>
    </row>
    <row r="410" spans="1:4" x14ac:dyDescent="0.2">
      <c r="A410" s="120">
        <v>243</v>
      </c>
      <c r="B410" s="121">
        <v>231</v>
      </c>
      <c r="C410" s="122" t="s">
        <v>294</v>
      </c>
      <c r="D410" s="123" t="s">
        <v>484</v>
      </c>
    </row>
    <row r="411" spans="1:4" x14ac:dyDescent="0.2">
      <c r="A411" s="120">
        <v>244</v>
      </c>
      <c r="B411" s="121">
        <v>40</v>
      </c>
      <c r="C411" s="122" t="s">
        <v>280</v>
      </c>
      <c r="D411" s="123">
        <v>1</v>
      </c>
    </row>
    <row r="412" spans="1:4" x14ac:dyDescent="0.2">
      <c r="A412" s="120">
        <v>244</v>
      </c>
      <c r="B412" s="121">
        <v>206</v>
      </c>
      <c r="C412" s="122" t="s">
        <v>280</v>
      </c>
      <c r="D412" s="123">
        <v>2</v>
      </c>
    </row>
    <row r="413" spans="1:4" x14ac:dyDescent="0.2">
      <c r="A413" s="120">
        <v>245</v>
      </c>
      <c r="B413" s="121">
        <v>1012</v>
      </c>
      <c r="C413" s="122" t="s">
        <v>293</v>
      </c>
      <c r="D413" s="123">
        <v>2</v>
      </c>
    </row>
    <row r="414" spans="1:4" x14ac:dyDescent="0.2">
      <c r="A414" s="120">
        <v>245</v>
      </c>
      <c r="B414" s="121">
        <v>1013</v>
      </c>
      <c r="C414" s="122" t="s">
        <v>293</v>
      </c>
      <c r="D414" s="123">
        <v>1</v>
      </c>
    </row>
    <row r="415" spans="1:4" x14ac:dyDescent="0.2">
      <c r="A415" s="120">
        <v>246</v>
      </c>
      <c r="B415" s="121">
        <v>160</v>
      </c>
      <c r="C415" s="122" t="s">
        <v>295</v>
      </c>
      <c r="D415" s="123">
        <v>2</v>
      </c>
    </row>
    <row r="416" spans="1:4" x14ac:dyDescent="0.2">
      <c r="A416" s="120">
        <v>246</v>
      </c>
      <c r="B416" s="121">
        <v>276</v>
      </c>
      <c r="C416" s="122" t="s">
        <v>295</v>
      </c>
      <c r="D416" s="123">
        <v>1</v>
      </c>
    </row>
    <row r="417" spans="1:4" x14ac:dyDescent="0.2">
      <c r="A417" s="120">
        <v>246</v>
      </c>
      <c r="B417" s="121">
        <v>277</v>
      </c>
      <c r="C417" s="122" t="s">
        <v>295</v>
      </c>
      <c r="D417" s="123">
        <v>1</v>
      </c>
    </row>
    <row r="418" spans="1:4" x14ac:dyDescent="0.2">
      <c r="A418" s="120">
        <v>247</v>
      </c>
      <c r="B418" s="121">
        <v>1288</v>
      </c>
      <c r="C418" s="122" t="s">
        <v>293</v>
      </c>
      <c r="D418" s="123">
        <v>1</v>
      </c>
    </row>
    <row r="419" spans="1:4" x14ac:dyDescent="0.2">
      <c r="A419" s="120">
        <v>247</v>
      </c>
      <c r="B419" s="121">
        <v>1289</v>
      </c>
      <c r="C419" s="122" t="s">
        <v>293</v>
      </c>
      <c r="D419" s="123">
        <v>2</v>
      </c>
    </row>
    <row r="420" spans="1:4" x14ac:dyDescent="0.2">
      <c r="A420" s="120">
        <v>248</v>
      </c>
      <c r="B420" s="121">
        <v>1174</v>
      </c>
      <c r="C420" s="122" t="s">
        <v>280</v>
      </c>
      <c r="D420" s="123">
        <v>1</v>
      </c>
    </row>
    <row r="421" spans="1:4" x14ac:dyDescent="0.2">
      <c r="A421" s="120">
        <v>248</v>
      </c>
      <c r="B421" s="121">
        <v>1175</v>
      </c>
      <c r="C421" s="122" t="s">
        <v>280</v>
      </c>
      <c r="D421" s="123">
        <v>2</v>
      </c>
    </row>
    <row r="422" spans="1:4" x14ac:dyDescent="0.2">
      <c r="A422" s="120">
        <v>249</v>
      </c>
      <c r="B422" s="121">
        <v>1351</v>
      </c>
      <c r="C422" s="122" t="s">
        <v>293</v>
      </c>
      <c r="D422" s="123">
        <v>2</v>
      </c>
    </row>
    <row r="423" spans="1:4" x14ac:dyDescent="0.2">
      <c r="A423" s="120">
        <v>249</v>
      </c>
      <c r="B423" s="121">
        <v>1352</v>
      </c>
      <c r="C423" s="122" t="s">
        <v>293</v>
      </c>
      <c r="D423" s="123">
        <v>1</v>
      </c>
    </row>
    <row r="424" spans="1:4" x14ac:dyDescent="0.2">
      <c r="A424" s="120">
        <v>250</v>
      </c>
      <c r="B424" s="121">
        <v>206</v>
      </c>
      <c r="C424" s="122" t="s">
        <v>296</v>
      </c>
      <c r="D424" s="123" t="s">
        <v>242</v>
      </c>
    </row>
    <row r="425" spans="1:4" x14ac:dyDescent="0.2">
      <c r="A425" s="120">
        <v>251</v>
      </c>
      <c r="B425" s="121">
        <v>210</v>
      </c>
      <c r="C425" s="122" t="s">
        <v>296</v>
      </c>
      <c r="D425" s="123" t="s">
        <v>242</v>
      </c>
    </row>
    <row r="426" spans="1:4" x14ac:dyDescent="0.2">
      <c r="A426" s="120">
        <v>252</v>
      </c>
      <c r="B426" s="121">
        <v>212</v>
      </c>
      <c r="C426" s="122" t="s">
        <v>296</v>
      </c>
      <c r="D426" s="123" t="s">
        <v>242</v>
      </c>
    </row>
    <row r="427" spans="1:4" x14ac:dyDescent="0.2">
      <c r="A427" s="120">
        <v>253</v>
      </c>
      <c r="B427" s="121">
        <v>1290</v>
      </c>
      <c r="C427" s="122" t="s">
        <v>296</v>
      </c>
      <c r="D427" s="123" t="s">
        <v>242</v>
      </c>
    </row>
    <row r="428" spans="1:4" x14ac:dyDescent="0.2">
      <c r="A428" s="120">
        <v>254</v>
      </c>
      <c r="B428" s="121">
        <v>1316</v>
      </c>
      <c r="C428" s="122" t="s">
        <v>297</v>
      </c>
      <c r="D428" s="123">
        <v>2</v>
      </c>
    </row>
    <row r="429" spans="1:4" x14ac:dyDescent="0.2">
      <c r="A429" s="120">
        <v>254</v>
      </c>
      <c r="B429" s="121">
        <v>1317</v>
      </c>
      <c r="C429" s="122" t="s">
        <v>297</v>
      </c>
      <c r="D429" s="123">
        <v>1</v>
      </c>
    </row>
    <row r="430" spans="1:4" x14ac:dyDescent="0.2">
      <c r="A430" s="120">
        <v>255</v>
      </c>
      <c r="B430" s="121">
        <v>1320</v>
      </c>
      <c r="C430" s="122" t="s">
        <v>298</v>
      </c>
      <c r="D430" s="123">
        <v>2</v>
      </c>
    </row>
    <row r="431" spans="1:4" x14ac:dyDescent="0.2">
      <c r="A431" s="120">
        <v>255</v>
      </c>
      <c r="B431" s="121">
        <v>1321</v>
      </c>
      <c r="C431" s="122" t="s">
        <v>298</v>
      </c>
      <c r="D431" s="123">
        <v>1</v>
      </c>
    </row>
    <row r="432" spans="1:4" x14ac:dyDescent="0.2">
      <c r="A432" s="120">
        <v>257</v>
      </c>
      <c r="B432" s="121">
        <v>57</v>
      </c>
      <c r="C432" s="122" t="s">
        <v>299</v>
      </c>
      <c r="D432" s="123">
        <v>1</v>
      </c>
    </row>
    <row r="433" spans="1:4" x14ac:dyDescent="0.2">
      <c r="A433" s="120">
        <v>257</v>
      </c>
      <c r="B433" s="121">
        <v>196</v>
      </c>
      <c r="C433" s="122" t="s">
        <v>299</v>
      </c>
      <c r="D433" s="123">
        <v>2</v>
      </c>
    </row>
    <row r="434" spans="1:4" x14ac:dyDescent="0.2">
      <c r="A434" s="120">
        <v>258</v>
      </c>
      <c r="B434" s="121">
        <v>56</v>
      </c>
      <c r="C434" s="122" t="s">
        <v>300</v>
      </c>
      <c r="D434" s="123">
        <v>1</v>
      </c>
    </row>
    <row r="435" spans="1:4" x14ac:dyDescent="0.2">
      <c r="A435" s="120">
        <v>258</v>
      </c>
      <c r="B435" s="121">
        <v>195</v>
      </c>
      <c r="C435" s="122" t="s">
        <v>300</v>
      </c>
      <c r="D435" s="123">
        <v>2</v>
      </c>
    </row>
    <row r="436" spans="1:4" x14ac:dyDescent="0.2">
      <c r="A436" s="120">
        <v>259</v>
      </c>
      <c r="B436" s="121">
        <v>94</v>
      </c>
      <c r="C436" s="122" t="s">
        <v>301</v>
      </c>
      <c r="D436" s="123">
        <v>1</v>
      </c>
    </row>
    <row r="437" spans="1:4" x14ac:dyDescent="0.2">
      <c r="A437" s="120">
        <v>259</v>
      </c>
      <c r="B437" s="121">
        <v>167</v>
      </c>
      <c r="C437" s="122" t="s">
        <v>301</v>
      </c>
      <c r="D437" s="123">
        <v>2</v>
      </c>
    </row>
    <row r="438" spans="1:4" x14ac:dyDescent="0.2">
      <c r="A438" s="120">
        <v>260</v>
      </c>
      <c r="B438" s="121">
        <v>59</v>
      </c>
      <c r="C438" s="122" t="s">
        <v>300</v>
      </c>
      <c r="D438" s="123" t="s">
        <v>480</v>
      </c>
    </row>
    <row r="439" spans="1:4" x14ac:dyDescent="0.2">
      <c r="A439" s="120">
        <v>260</v>
      </c>
      <c r="B439" s="121">
        <v>191</v>
      </c>
      <c r="C439" s="122" t="s">
        <v>300</v>
      </c>
      <c r="D439" s="123" t="s">
        <v>480</v>
      </c>
    </row>
    <row r="440" spans="1:4" x14ac:dyDescent="0.2">
      <c r="A440" s="120">
        <v>261</v>
      </c>
      <c r="B440" s="121">
        <v>55</v>
      </c>
      <c r="C440" s="122" t="s">
        <v>300</v>
      </c>
      <c r="D440" s="123">
        <v>1</v>
      </c>
    </row>
    <row r="441" spans="1:4" x14ac:dyDescent="0.2">
      <c r="A441" s="120">
        <v>261</v>
      </c>
      <c r="B441" s="121">
        <v>194</v>
      </c>
      <c r="C441" s="122" t="s">
        <v>300</v>
      </c>
      <c r="D441" s="123" t="s">
        <v>483</v>
      </c>
    </row>
    <row r="442" spans="1:4" x14ac:dyDescent="0.2">
      <c r="A442" s="120">
        <v>262</v>
      </c>
      <c r="B442" s="121">
        <v>57</v>
      </c>
      <c r="C442" s="122" t="s">
        <v>300</v>
      </c>
      <c r="D442" s="123">
        <v>1</v>
      </c>
    </row>
    <row r="443" spans="1:4" x14ac:dyDescent="0.2">
      <c r="A443" s="120">
        <v>262</v>
      </c>
      <c r="B443" s="121">
        <v>196</v>
      </c>
      <c r="C443" s="122" t="s">
        <v>300</v>
      </c>
      <c r="D443" s="123" t="s">
        <v>485</v>
      </c>
    </row>
    <row r="444" spans="1:4" x14ac:dyDescent="0.2">
      <c r="A444" s="120">
        <v>263</v>
      </c>
      <c r="B444" s="121">
        <v>1010</v>
      </c>
      <c r="C444" s="122" t="s">
        <v>300</v>
      </c>
      <c r="D444" s="123">
        <v>2</v>
      </c>
    </row>
    <row r="445" spans="1:4" x14ac:dyDescent="0.2">
      <c r="A445" s="120">
        <v>263</v>
      </c>
      <c r="B445" s="121">
        <v>1011</v>
      </c>
      <c r="C445" s="122" t="s">
        <v>300</v>
      </c>
      <c r="D445" s="123">
        <v>1</v>
      </c>
    </row>
    <row r="446" spans="1:4" x14ac:dyDescent="0.2">
      <c r="A446" s="120">
        <v>264</v>
      </c>
      <c r="B446" s="121">
        <v>1069</v>
      </c>
      <c r="C446" s="122" t="s">
        <v>300</v>
      </c>
      <c r="D446" s="123">
        <v>1</v>
      </c>
    </row>
    <row r="447" spans="1:4" x14ac:dyDescent="0.2">
      <c r="A447" s="120">
        <v>264</v>
      </c>
      <c r="B447" s="121">
        <v>1070</v>
      </c>
      <c r="C447" s="122" t="s">
        <v>300</v>
      </c>
      <c r="D447" s="123">
        <v>2</v>
      </c>
    </row>
    <row r="448" spans="1:4" x14ac:dyDescent="0.2">
      <c r="A448" s="120">
        <v>265</v>
      </c>
      <c r="B448" s="121">
        <v>190</v>
      </c>
      <c r="C448" s="122" t="s">
        <v>302</v>
      </c>
      <c r="D448" s="123" t="s">
        <v>482</v>
      </c>
    </row>
    <row r="449" spans="1:4" x14ac:dyDescent="0.2">
      <c r="A449" s="120">
        <v>266</v>
      </c>
      <c r="B449" s="121">
        <v>191</v>
      </c>
      <c r="C449" s="122" t="s">
        <v>302</v>
      </c>
      <c r="D449" s="123" t="s">
        <v>242</v>
      </c>
    </row>
    <row r="450" spans="1:4" x14ac:dyDescent="0.2">
      <c r="A450" s="120">
        <v>267</v>
      </c>
      <c r="B450" s="121">
        <v>192</v>
      </c>
      <c r="C450" s="122" t="s">
        <v>302</v>
      </c>
      <c r="D450" s="123" t="s">
        <v>242</v>
      </c>
    </row>
    <row r="451" spans="1:4" x14ac:dyDescent="0.2">
      <c r="A451" s="120">
        <v>268</v>
      </c>
      <c r="B451" s="121">
        <v>193</v>
      </c>
      <c r="C451" s="122" t="s">
        <v>302</v>
      </c>
      <c r="D451" s="123" t="s">
        <v>482</v>
      </c>
    </row>
    <row r="452" spans="1:4" x14ac:dyDescent="0.2">
      <c r="A452" s="120">
        <v>269</v>
      </c>
      <c r="B452" s="121">
        <v>194</v>
      </c>
      <c r="C452" s="122" t="s">
        <v>302</v>
      </c>
      <c r="D452" s="123" t="s">
        <v>242</v>
      </c>
    </row>
    <row r="453" spans="1:4" x14ac:dyDescent="0.2">
      <c r="A453" s="120">
        <v>270</v>
      </c>
      <c r="B453" s="121">
        <v>196</v>
      </c>
      <c r="C453" s="122" t="s">
        <v>302</v>
      </c>
      <c r="D453" s="123" t="s">
        <v>482</v>
      </c>
    </row>
    <row r="454" spans="1:4" x14ac:dyDescent="0.2">
      <c r="A454" s="120">
        <v>271</v>
      </c>
      <c r="B454" s="121">
        <v>1088</v>
      </c>
      <c r="C454" s="122" t="s">
        <v>302</v>
      </c>
      <c r="D454" s="123" t="s">
        <v>242</v>
      </c>
    </row>
    <row r="455" spans="1:4" x14ac:dyDescent="0.2">
      <c r="A455" s="120">
        <v>272</v>
      </c>
      <c r="B455" s="121">
        <v>1089</v>
      </c>
      <c r="C455" s="122" t="s">
        <v>302</v>
      </c>
      <c r="D455" s="123" t="s">
        <v>242</v>
      </c>
    </row>
    <row r="456" spans="1:4" x14ac:dyDescent="0.2">
      <c r="A456" s="120">
        <v>273</v>
      </c>
      <c r="B456" s="121">
        <v>1090</v>
      </c>
      <c r="C456" s="122" t="s">
        <v>302</v>
      </c>
      <c r="D456" s="123" t="s">
        <v>242</v>
      </c>
    </row>
    <row r="457" spans="1:4" x14ac:dyDescent="0.2">
      <c r="A457" s="120">
        <v>274</v>
      </c>
      <c r="B457" s="121">
        <v>1115</v>
      </c>
      <c r="C457" s="122" t="s">
        <v>302</v>
      </c>
      <c r="D457" s="123" t="s">
        <v>242</v>
      </c>
    </row>
    <row r="458" spans="1:4" x14ac:dyDescent="0.2">
      <c r="A458" s="120">
        <v>276</v>
      </c>
      <c r="B458" s="121">
        <v>1347</v>
      </c>
      <c r="C458" s="122" t="s">
        <v>302</v>
      </c>
      <c r="D458" s="123" t="s">
        <v>242</v>
      </c>
    </row>
    <row r="459" spans="1:4" x14ac:dyDescent="0.2">
      <c r="A459" s="120">
        <v>277</v>
      </c>
      <c r="B459" s="121">
        <v>52</v>
      </c>
      <c r="C459" s="122" t="s">
        <v>303</v>
      </c>
      <c r="D459" s="123" t="s">
        <v>242</v>
      </c>
    </row>
    <row r="460" spans="1:4" x14ac:dyDescent="0.2">
      <c r="A460" s="120">
        <v>278</v>
      </c>
      <c r="B460" s="121">
        <v>105</v>
      </c>
      <c r="C460" s="122" t="s">
        <v>304</v>
      </c>
      <c r="D460" s="123" t="s">
        <v>242</v>
      </c>
    </row>
    <row r="461" spans="1:4" x14ac:dyDescent="0.2">
      <c r="A461" s="120">
        <v>279</v>
      </c>
      <c r="B461" s="121">
        <v>16</v>
      </c>
      <c r="C461" s="122" t="s">
        <v>305</v>
      </c>
      <c r="D461" s="123" t="s">
        <v>242</v>
      </c>
    </row>
    <row r="462" spans="1:4" x14ac:dyDescent="0.2">
      <c r="A462" s="120">
        <v>280</v>
      </c>
      <c r="B462" s="121">
        <v>170</v>
      </c>
      <c r="C462" s="122" t="s">
        <v>306</v>
      </c>
      <c r="D462" s="123" t="s">
        <v>480</v>
      </c>
    </row>
    <row r="463" spans="1:4" x14ac:dyDescent="0.2">
      <c r="A463" s="120">
        <v>281</v>
      </c>
      <c r="B463" s="121">
        <v>11</v>
      </c>
      <c r="C463" s="122" t="s">
        <v>307</v>
      </c>
      <c r="D463" s="123">
        <v>2</v>
      </c>
    </row>
    <row r="464" spans="1:4" x14ac:dyDescent="0.2">
      <c r="A464" s="120">
        <v>281</v>
      </c>
      <c r="B464" s="121">
        <v>95</v>
      </c>
      <c r="C464" s="122" t="s">
        <v>307</v>
      </c>
      <c r="D464" s="123">
        <v>1</v>
      </c>
    </row>
    <row r="465" spans="1:4" x14ac:dyDescent="0.2">
      <c r="A465" s="120">
        <v>283</v>
      </c>
      <c r="B465" s="121">
        <v>1016</v>
      </c>
      <c r="C465" s="122" t="s">
        <v>308</v>
      </c>
      <c r="D465" s="123">
        <v>1</v>
      </c>
    </row>
    <row r="466" spans="1:4" x14ac:dyDescent="0.2">
      <c r="A466" s="120">
        <v>283</v>
      </c>
      <c r="B466" s="121">
        <v>1017</v>
      </c>
      <c r="C466" s="122" t="s">
        <v>308</v>
      </c>
      <c r="D466" s="123">
        <v>2</v>
      </c>
    </row>
    <row r="467" spans="1:4" x14ac:dyDescent="0.2">
      <c r="A467" s="120">
        <v>284</v>
      </c>
      <c r="B467" s="121">
        <v>177</v>
      </c>
      <c r="C467" s="122" t="s">
        <v>249</v>
      </c>
      <c r="D467" s="123" t="s">
        <v>242</v>
      </c>
    </row>
    <row r="468" spans="1:4" x14ac:dyDescent="0.2">
      <c r="A468" s="120">
        <v>285</v>
      </c>
      <c r="B468" s="121">
        <v>178</v>
      </c>
      <c r="C468" s="122" t="s">
        <v>249</v>
      </c>
      <c r="D468" s="123" t="s">
        <v>480</v>
      </c>
    </row>
    <row r="469" spans="1:4" x14ac:dyDescent="0.2">
      <c r="A469" s="120">
        <v>286</v>
      </c>
      <c r="B469" s="121">
        <v>103</v>
      </c>
      <c r="C469" s="122" t="s">
        <v>309</v>
      </c>
      <c r="D469" s="123" t="s">
        <v>242</v>
      </c>
    </row>
    <row r="470" spans="1:4" x14ac:dyDescent="0.2">
      <c r="A470" s="120">
        <v>287</v>
      </c>
      <c r="B470" s="121">
        <v>1364</v>
      </c>
      <c r="C470" s="122" t="s">
        <v>310</v>
      </c>
      <c r="D470" s="123" t="s">
        <v>242</v>
      </c>
    </row>
    <row r="471" spans="1:4" x14ac:dyDescent="0.2">
      <c r="A471" s="120">
        <v>287</v>
      </c>
      <c r="B471" s="121">
        <v>1402</v>
      </c>
      <c r="C471" s="122" t="s">
        <v>310</v>
      </c>
      <c r="D471" s="123" t="s">
        <v>242</v>
      </c>
    </row>
    <row r="472" spans="1:4" x14ac:dyDescent="0.2">
      <c r="A472" s="120">
        <v>288</v>
      </c>
      <c r="B472" s="121">
        <v>1036</v>
      </c>
      <c r="C472" s="122" t="s">
        <v>311</v>
      </c>
      <c r="D472" s="123" t="s">
        <v>242</v>
      </c>
    </row>
    <row r="473" spans="1:4" x14ac:dyDescent="0.2">
      <c r="A473" s="120">
        <v>289</v>
      </c>
      <c r="B473" s="121">
        <v>1041</v>
      </c>
      <c r="C473" s="122" t="s">
        <v>311</v>
      </c>
      <c r="D473" s="123" t="s">
        <v>242</v>
      </c>
    </row>
    <row r="474" spans="1:4" x14ac:dyDescent="0.2">
      <c r="A474" s="120">
        <v>290</v>
      </c>
      <c r="B474" s="121">
        <v>1050</v>
      </c>
      <c r="C474" s="122" t="s">
        <v>311</v>
      </c>
      <c r="D474" s="123" t="s">
        <v>242</v>
      </c>
    </row>
    <row r="475" spans="1:4" x14ac:dyDescent="0.2">
      <c r="A475" s="120">
        <v>291</v>
      </c>
      <c r="B475" s="121">
        <v>1051</v>
      </c>
      <c r="C475" s="122" t="s">
        <v>311</v>
      </c>
      <c r="D475" s="123" t="s">
        <v>242</v>
      </c>
    </row>
    <row r="476" spans="1:4" x14ac:dyDescent="0.2">
      <c r="A476" s="120">
        <v>292</v>
      </c>
      <c r="B476" s="121">
        <v>1052</v>
      </c>
      <c r="C476" s="122" t="s">
        <v>311</v>
      </c>
      <c r="D476" s="123" t="s">
        <v>242</v>
      </c>
    </row>
    <row r="477" spans="1:4" x14ac:dyDescent="0.2">
      <c r="A477" s="120">
        <v>297</v>
      </c>
      <c r="B477" s="121">
        <v>1367</v>
      </c>
      <c r="C477" s="122" t="s">
        <v>311</v>
      </c>
      <c r="D477" s="123" t="s">
        <v>242</v>
      </c>
    </row>
    <row r="478" spans="1:4" x14ac:dyDescent="0.2">
      <c r="A478" s="120">
        <v>298</v>
      </c>
      <c r="B478" s="121">
        <v>1368</v>
      </c>
      <c r="C478" s="122" t="s">
        <v>311</v>
      </c>
      <c r="D478" s="123" t="s">
        <v>242</v>
      </c>
    </row>
    <row r="479" spans="1:4" x14ac:dyDescent="0.2">
      <c r="A479" s="120">
        <v>299</v>
      </c>
      <c r="B479" s="121">
        <v>1053</v>
      </c>
      <c r="C479" s="122" t="s">
        <v>311</v>
      </c>
      <c r="D479" s="123" t="s">
        <v>242</v>
      </c>
    </row>
    <row r="480" spans="1:4" x14ac:dyDescent="0.2">
      <c r="A480" s="120">
        <v>300</v>
      </c>
      <c r="B480" s="121">
        <v>1080</v>
      </c>
      <c r="C480" s="122" t="s">
        <v>312</v>
      </c>
      <c r="D480" s="123">
        <v>1</v>
      </c>
    </row>
    <row r="481" spans="1:4" x14ac:dyDescent="0.2">
      <c r="A481" s="120">
        <v>300</v>
      </c>
      <c r="B481" s="121">
        <v>1081</v>
      </c>
      <c r="C481" s="122" t="s">
        <v>312</v>
      </c>
      <c r="D481" s="123">
        <v>1</v>
      </c>
    </row>
    <row r="482" spans="1:4" x14ac:dyDescent="0.2">
      <c r="A482" s="120">
        <v>301</v>
      </c>
      <c r="B482" s="121">
        <v>1095</v>
      </c>
      <c r="C482" s="122" t="s">
        <v>313</v>
      </c>
      <c r="D482" s="123">
        <v>1</v>
      </c>
    </row>
    <row r="483" spans="1:4" x14ac:dyDescent="0.2">
      <c r="A483" s="120">
        <v>301</v>
      </c>
      <c r="B483" s="121">
        <v>1096</v>
      </c>
      <c r="C483" s="122" t="s">
        <v>313</v>
      </c>
      <c r="D483" s="123">
        <v>1</v>
      </c>
    </row>
    <row r="484" spans="1:4" x14ac:dyDescent="0.2">
      <c r="A484" s="120">
        <v>302</v>
      </c>
      <c r="B484" s="121">
        <v>1101</v>
      </c>
      <c r="C484" s="122" t="s">
        <v>314</v>
      </c>
      <c r="D484" s="123">
        <v>1</v>
      </c>
    </row>
    <row r="485" spans="1:4" x14ac:dyDescent="0.2">
      <c r="A485" s="120">
        <v>302</v>
      </c>
      <c r="B485" s="121">
        <v>1102</v>
      </c>
      <c r="C485" s="122" t="s">
        <v>314</v>
      </c>
      <c r="D485" s="123">
        <v>1</v>
      </c>
    </row>
    <row r="486" spans="1:4" x14ac:dyDescent="0.2">
      <c r="A486" s="120">
        <v>303</v>
      </c>
      <c r="B486" s="121">
        <v>1054</v>
      </c>
      <c r="C486" s="122" t="s">
        <v>311</v>
      </c>
      <c r="D486" s="123" t="s">
        <v>242</v>
      </c>
    </row>
    <row r="487" spans="1:4" x14ac:dyDescent="0.2">
      <c r="A487" s="120">
        <v>304</v>
      </c>
      <c r="B487" s="121">
        <v>1083</v>
      </c>
      <c r="C487" s="122" t="s">
        <v>311</v>
      </c>
      <c r="D487" s="123" t="s">
        <v>242</v>
      </c>
    </row>
    <row r="488" spans="1:4" x14ac:dyDescent="0.2">
      <c r="A488" s="120">
        <v>305</v>
      </c>
      <c r="B488" s="121">
        <v>1084</v>
      </c>
      <c r="C488" s="122" t="s">
        <v>315</v>
      </c>
      <c r="D488" s="123">
        <v>1</v>
      </c>
    </row>
    <row r="489" spans="1:4" x14ac:dyDescent="0.2">
      <c r="A489" s="120">
        <v>305</v>
      </c>
      <c r="B489" s="121">
        <v>1085</v>
      </c>
      <c r="C489" s="122" t="s">
        <v>315</v>
      </c>
      <c r="D489" s="123">
        <v>2</v>
      </c>
    </row>
    <row r="490" spans="1:4" x14ac:dyDescent="0.2">
      <c r="A490" s="120">
        <v>306</v>
      </c>
      <c r="B490" s="121">
        <v>1086</v>
      </c>
      <c r="C490" s="122" t="s">
        <v>315</v>
      </c>
      <c r="D490" s="123">
        <v>1</v>
      </c>
    </row>
    <row r="491" spans="1:4" x14ac:dyDescent="0.2">
      <c r="A491" s="120">
        <v>306</v>
      </c>
      <c r="B491" s="121">
        <v>1087</v>
      </c>
      <c r="C491" s="122" t="s">
        <v>315</v>
      </c>
      <c r="D491" s="123">
        <v>2</v>
      </c>
    </row>
    <row r="492" spans="1:4" x14ac:dyDescent="0.2">
      <c r="A492" s="120">
        <v>307</v>
      </c>
      <c r="B492" s="121">
        <v>1091</v>
      </c>
      <c r="C492" s="122" t="s">
        <v>315</v>
      </c>
      <c r="D492" s="123">
        <v>1</v>
      </c>
    </row>
    <row r="493" spans="1:4" x14ac:dyDescent="0.2">
      <c r="A493" s="120">
        <v>307</v>
      </c>
      <c r="B493" s="121">
        <v>1092</v>
      </c>
      <c r="C493" s="122" t="s">
        <v>315</v>
      </c>
      <c r="D493" s="123">
        <v>2</v>
      </c>
    </row>
    <row r="494" spans="1:4" x14ac:dyDescent="0.2">
      <c r="A494" s="120">
        <v>308</v>
      </c>
      <c r="B494" s="121">
        <v>1093</v>
      </c>
      <c r="C494" s="122" t="s">
        <v>315</v>
      </c>
      <c r="D494" s="123">
        <v>1</v>
      </c>
    </row>
    <row r="495" spans="1:4" x14ac:dyDescent="0.2">
      <c r="A495" s="120">
        <v>308</v>
      </c>
      <c r="B495" s="121">
        <v>1094</v>
      </c>
      <c r="C495" s="122" t="s">
        <v>315</v>
      </c>
      <c r="D495" s="123">
        <v>2</v>
      </c>
    </row>
    <row r="496" spans="1:4" x14ac:dyDescent="0.2">
      <c r="A496" s="120">
        <v>309</v>
      </c>
      <c r="B496" s="121">
        <v>1098</v>
      </c>
      <c r="C496" s="122" t="s">
        <v>316</v>
      </c>
      <c r="D496" s="123">
        <v>1</v>
      </c>
    </row>
    <row r="497" spans="1:4" x14ac:dyDescent="0.2">
      <c r="A497" s="120">
        <v>309</v>
      </c>
      <c r="B497" s="121">
        <v>1099</v>
      </c>
      <c r="C497" s="122" t="s">
        <v>316</v>
      </c>
      <c r="D497" s="123">
        <v>1</v>
      </c>
    </row>
    <row r="498" spans="1:4" x14ac:dyDescent="0.2">
      <c r="A498" s="120">
        <v>310</v>
      </c>
      <c r="B498" s="121">
        <v>1155</v>
      </c>
      <c r="C498" s="122" t="s">
        <v>317</v>
      </c>
      <c r="D498" s="123">
        <v>2</v>
      </c>
    </row>
    <row r="499" spans="1:4" x14ac:dyDescent="0.2">
      <c r="A499" s="120">
        <v>310</v>
      </c>
      <c r="B499" s="121">
        <v>1156</v>
      </c>
      <c r="C499" s="122" t="s">
        <v>317</v>
      </c>
      <c r="D499" s="123">
        <v>1</v>
      </c>
    </row>
    <row r="500" spans="1:4" x14ac:dyDescent="0.2">
      <c r="A500" s="120">
        <v>312</v>
      </c>
      <c r="B500" s="121">
        <v>1154</v>
      </c>
      <c r="C500" s="122" t="s">
        <v>318</v>
      </c>
      <c r="D500" s="123">
        <v>2</v>
      </c>
    </row>
    <row r="501" spans="1:4" x14ac:dyDescent="0.2">
      <c r="A501" s="120">
        <v>313</v>
      </c>
      <c r="B501" s="121">
        <v>1006</v>
      </c>
      <c r="C501" s="122" t="s">
        <v>319</v>
      </c>
      <c r="D501" s="123" t="s">
        <v>242</v>
      </c>
    </row>
    <row r="502" spans="1:4" x14ac:dyDescent="0.2">
      <c r="A502" s="120">
        <v>314</v>
      </c>
      <c r="B502" s="121">
        <v>104</v>
      </c>
      <c r="C502" s="122" t="s">
        <v>320</v>
      </c>
      <c r="D502" s="123" t="s">
        <v>480</v>
      </c>
    </row>
    <row r="503" spans="1:4" x14ac:dyDescent="0.2">
      <c r="A503" s="120">
        <v>315</v>
      </c>
      <c r="B503" s="121">
        <v>178</v>
      </c>
      <c r="C503" s="122" t="s">
        <v>321</v>
      </c>
      <c r="D503" s="123" t="s">
        <v>480</v>
      </c>
    </row>
    <row r="504" spans="1:4" x14ac:dyDescent="0.2">
      <c r="A504" s="120">
        <v>315</v>
      </c>
      <c r="B504" s="121">
        <v>227</v>
      </c>
      <c r="C504" s="122" t="s">
        <v>321</v>
      </c>
      <c r="D504" s="123" t="s">
        <v>480</v>
      </c>
    </row>
    <row r="505" spans="1:4" x14ac:dyDescent="0.2">
      <c r="A505" s="120">
        <v>316</v>
      </c>
      <c r="B505" s="121">
        <v>53</v>
      </c>
      <c r="C505" s="122" t="s">
        <v>322</v>
      </c>
      <c r="D505" s="123">
        <v>2</v>
      </c>
    </row>
    <row r="506" spans="1:4" x14ac:dyDescent="0.2">
      <c r="A506" s="120">
        <v>316</v>
      </c>
      <c r="B506" s="121">
        <v>198</v>
      </c>
      <c r="C506" s="122" t="s">
        <v>322</v>
      </c>
      <c r="D506" s="123">
        <v>1</v>
      </c>
    </row>
    <row r="507" spans="1:4" x14ac:dyDescent="0.2">
      <c r="A507" s="120">
        <v>317</v>
      </c>
      <c r="B507" s="121">
        <v>70</v>
      </c>
      <c r="C507" s="122" t="s">
        <v>322</v>
      </c>
      <c r="D507" s="123" t="s">
        <v>485</v>
      </c>
    </row>
    <row r="508" spans="1:4" x14ac:dyDescent="0.2">
      <c r="A508" s="120">
        <v>317</v>
      </c>
      <c r="B508" s="121">
        <v>183</v>
      </c>
      <c r="C508" s="122" t="s">
        <v>322</v>
      </c>
      <c r="D508" s="123" t="s">
        <v>486</v>
      </c>
    </row>
    <row r="509" spans="1:4" x14ac:dyDescent="0.2">
      <c r="A509" s="120">
        <v>318</v>
      </c>
      <c r="B509" s="121">
        <v>74</v>
      </c>
      <c r="C509" s="122" t="s">
        <v>322</v>
      </c>
      <c r="D509" s="123">
        <v>1</v>
      </c>
    </row>
    <row r="510" spans="1:4" x14ac:dyDescent="0.2">
      <c r="A510" s="120">
        <v>318</v>
      </c>
      <c r="B510" s="121">
        <v>180</v>
      </c>
      <c r="C510" s="122" t="s">
        <v>322</v>
      </c>
      <c r="D510" s="123">
        <v>1</v>
      </c>
    </row>
    <row r="511" spans="1:4" x14ac:dyDescent="0.2">
      <c r="A511" s="120">
        <v>319</v>
      </c>
      <c r="B511" s="121">
        <v>71</v>
      </c>
      <c r="C511" s="122" t="s">
        <v>323</v>
      </c>
      <c r="D511" s="123" t="s">
        <v>489</v>
      </c>
    </row>
    <row r="512" spans="1:4" x14ac:dyDescent="0.2">
      <c r="A512" s="120">
        <v>319</v>
      </c>
      <c r="B512" s="121">
        <v>183</v>
      </c>
      <c r="C512" s="122" t="s">
        <v>323</v>
      </c>
      <c r="D512" s="123" t="s">
        <v>487</v>
      </c>
    </row>
    <row r="513" spans="1:4" x14ac:dyDescent="0.2">
      <c r="A513" s="120">
        <v>320</v>
      </c>
      <c r="B513" s="121">
        <v>72</v>
      </c>
      <c r="C513" s="122" t="s">
        <v>322</v>
      </c>
      <c r="D513" s="123">
        <v>2</v>
      </c>
    </row>
    <row r="514" spans="1:4" x14ac:dyDescent="0.2">
      <c r="A514" s="120">
        <v>320</v>
      </c>
      <c r="B514" s="121">
        <v>184</v>
      </c>
      <c r="C514" s="122" t="s">
        <v>322</v>
      </c>
      <c r="D514" s="123">
        <v>1</v>
      </c>
    </row>
    <row r="515" spans="1:4" x14ac:dyDescent="0.2">
      <c r="A515" s="120">
        <v>321</v>
      </c>
      <c r="B515" s="121">
        <v>1004</v>
      </c>
      <c r="C515" s="122" t="s">
        <v>322</v>
      </c>
      <c r="D515" s="123">
        <v>1</v>
      </c>
    </row>
    <row r="516" spans="1:4" x14ac:dyDescent="0.2">
      <c r="A516" s="120">
        <v>321</v>
      </c>
      <c r="B516" s="121">
        <v>1005</v>
      </c>
      <c r="C516" s="122" t="s">
        <v>322</v>
      </c>
      <c r="D516" s="123">
        <v>1</v>
      </c>
    </row>
    <row r="517" spans="1:4" x14ac:dyDescent="0.2">
      <c r="A517" s="120">
        <v>322</v>
      </c>
      <c r="B517" s="121">
        <v>1073</v>
      </c>
      <c r="C517" s="122" t="s">
        <v>322</v>
      </c>
      <c r="D517" s="123">
        <v>1</v>
      </c>
    </row>
    <row r="518" spans="1:4" x14ac:dyDescent="0.2">
      <c r="A518" s="120">
        <v>322</v>
      </c>
      <c r="B518" s="121">
        <v>1074</v>
      </c>
      <c r="C518" s="122" t="s">
        <v>322</v>
      </c>
      <c r="D518" s="123">
        <v>1</v>
      </c>
    </row>
    <row r="519" spans="1:4" x14ac:dyDescent="0.2">
      <c r="A519" s="120">
        <v>323</v>
      </c>
      <c r="B519" s="121">
        <v>1284</v>
      </c>
      <c r="C519" s="122" t="s">
        <v>322</v>
      </c>
      <c r="D519" s="123">
        <v>1</v>
      </c>
    </row>
    <row r="520" spans="1:4" x14ac:dyDescent="0.2">
      <c r="A520" s="120">
        <v>323</v>
      </c>
      <c r="B520" s="121">
        <v>1285</v>
      </c>
      <c r="C520" s="122" t="s">
        <v>322</v>
      </c>
      <c r="D520" s="123" t="s">
        <v>488</v>
      </c>
    </row>
    <row r="521" spans="1:4" x14ac:dyDescent="0.2">
      <c r="A521" s="120">
        <v>324</v>
      </c>
      <c r="B521" s="121">
        <v>1007</v>
      </c>
      <c r="C521" s="122" t="s">
        <v>324</v>
      </c>
      <c r="D521" s="123">
        <v>1</v>
      </c>
    </row>
    <row r="522" spans="1:4" x14ac:dyDescent="0.2">
      <c r="A522" s="120">
        <v>325</v>
      </c>
      <c r="B522" s="121">
        <v>183</v>
      </c>
      <c r="C522" s="122" t="s">
        <v>325</v>
      </c>
      <c r="D522" s="123">
        <v>1</v>
      </c>
    </row>
    <row r="523" spans="1:4" x14ac:dyDescent="0.2">
      <c r="A523" s="120">
        <v>325</v>
      </c>
      <c r="B523" s="121">
        <v>186</v>
      </c>
      <c r="C523" s="122" t="s">
        <v>325</v>
      </c>
      <c r="D523" s="123">
        <v>1</v>
      </c>
    </row>
    <row r="524" spans="1:4" x14ac:dyDescent="0.2">
      <c r="A524" s="120">
        <v>325</v>
      </c>
      <c r="B524" s="121">
        <v>206</v>
      </c>
      <c r="C524" s="122" t="s">
        <v>325</v>
      </c>
      <c r="D524" s="123">
        <v>2</v>
      </c>
    </row>
    <row r="525" spans="1:4" x14ac:dyDescent="0.2">
      <c r="A525" s="120">
        <v>326</v>
      </c>
      <c r="B525" s="121">
        <v>184</v>
      </c>
      <c r="C525" s="122" t="s">
        <v>325</v>
      </c>
      <c r="D525" s="123">
        <v>1</v>
      </c>
    </row>
    <row r="526" spans="1:4" x14ac:dyDescent="0.2">
      <c r="A526" s="120">
        <v>326</v>
      </c>
      <c r="B526" s="121">
        <v>187</v>
      </c>
      <c r="C526" s="122" t="s">
        <v>325</v>
      </c>
      <c r="D526" s="123" t="s">
        <v>485</v>
      </c>
    </row>
    <row r="527" spans="1:4" x14ac:dyDescent="0.2">
      <c r="A527" s="120">
        <v>326</v>
      </c>
      <c r="B527" s="121">
        <v>210</v>
      </c>
      <c r="C527" s="122" t="s">
        <v>325</v>
      </c>
      <c r="D527" s="123" t="s">
        <v>485</v>
      </c>
    </row>
    <row r="528" spans="1:4" x14ac:dyDescent="0.2">
      <c r="A528" s="120">
        <v>327</v>
      </c>
      <c r="B528" s="121">
        <v>135</v>
      </c>
      <c r="C528" s="122" t="s">
        <v>325</v>
      </c>
      <c r="D528" s="123">
        <v>1</v>
      </c>
    </row>
    <row r="529" spans="1:4" x14ac:dyDescent="0.2">
      <c r="A529" s="120">
        <v>327</v>
      </c>
      <c r="B529" s="121">
        <v>198</v>
      </c>
      <c r="C529" s="122" t="s">
        <v>325</v>
      </c>
      <c r="D529" s="123">
        <v>1</v>
      </c>
    </row>
    <row r="530" spans="1:4" x14ac:dyDescent="0.2">
      <c r="A530" s="120">
        <v>327</v>
      </c>
      <c r="B530" s="121">
        <v>222</v>
      </c>
      <c r="C530" s="122" t="s">
        <v>325</v>
      </c>
      <c r="D530" s="123">
        <v>2</v>
      </c>
    </row>
    <row r="531" spans="1:4" x14ac:dyDescent="0.2">
      <c r="A531" s="120">
        <v>328</v>
      </c>
      <c r="B531" s="121">
        <v>1022</v>
      </c>
      <c r="C531" s="122" t="s">
        <v>325</v>
      </c>
      <c r="D531" s="123">
        <v>1</v>
      </c>
    </row>
    <row r="532" spans="1:4" x14ac:dyDescent="0.2">
      <c r="A532" s="120">
        <v>328</v>
      </c>
      <c r="B532" s="121">
        <v>1023</v>
      </c>
      <c r="C532" s="122" t="s">
        <v>325</v>
      </c>
      <c r="D532" s="123">
        <v>2</v>
      </c>
    </row>
    <row r="533" spans="1:4" x14ac:dyDescent="0.2">
      <c r="A533" s="120">
        <v>328</v>
      </c>
      <c r="B533" s="121">
        <v>1024</v>
      </c>
      <c r="C533" s="122" t="s">
        <v>325</v>
      </c>
      <c r="D533" s="123">
        <v>1</v>
      </c>
    </row>
    <row r="534" spans="1:4" x14ac:dyDescent="0.2">
      <c r="A534" s="120">
        <v>329</v>
      </c>
      <c r="B534" s="121">
        <v>1027</v>
      </c>
      <c r="C534" s="122" t="s">
        <v>325</v>
      </c>
      <c r="D534" s="123">
        <v>1</v>
      </c>
    </row>
    <row r="535" spans="1:4" x14ac:dyDescent="0.2">
      <c r="A535" s="120">
        <v>329</v>
      </c>
      <c r="B535" s="121">
        <v>1028</v>
      </c>
      <c r="C535" s="122" t="s">
        <v>325</v>
      </c>
      <c r="D535" s="123">
        <v>2</v>
      </c>
    </row>
    <row r="536" spans="1:4" x14ac:dyDescent="0.2">
      <c r="A536" s="120">
        <v>329</v>
      </c>
      <c r="B536" s="121">
        <v>1029</v>
      </c>
      <c r="C536" s="122" t="s">
        <v>325</v>
      </c>
      <c r="D536" s="123">
        <v>1</v>
      </c>
    </row>
    <row r="537" spans="1:4" x14ac:dyDescent="0.2">
      <c r="A537" s="120">
        <v>330</v>
      </c>
      <c r="B537" s="121">
        <v>1075</v>
      </c>
      <c r="C537" s="122" t="s">
        <v>325</v>
      </c>
      <c r="D537" s="123">
        <v>2</v>
      </c>
    </row>
    <row r="538" spans="1:4" x14ac:dyDescent="0.2">
      <c r="A538" s="120">
        <v>330</v>
      </c>
      <c r="B538" s="121">
        <v>1076</v>
      </c>
      <c r="C538" s="122" t="s">
        <v>325</v>
      </c>
      <c r="D538" s="123">
        <v>1</v>
      </c>
    </row>
    <row r="539" spans="1:4" x14ac:dyDescent="0.2">
      <c r="A539" s="120">
        <v>330</v>
      </c>
      <c r="B539" s="121">
        <v>1077</v>
      </c>
      <c r="C539" s="122" t="s">
        <v>325</v>
      </c>
      <c r="D539" s="123">
        <v>2</v>
      </c>
    </row>
    <row r="540" spans="1:4" x14ac:dyDescent="0.2">
      <c r="A540" s="120">
        <v>331</v>
      </c>
      <c r="B540" s="121">
        <v>1167</v>
      </c>
      <c r="C540" s="122" t="s">
        <v>325</v>
      </c>
      <c r="D540" s="123">
        <v>1</v>
      </c>
    </row>
    <row r="541" spans="1:4" x14ac:dyDescent="0.2">
      <c r="A541" s="120">
        <v>331</v>
      </c>
      <c r="B541" s="121">
        <v>1168</v>
      </c>
      <c r="C541" s="122" t="s">
        <v>325</v>
      </c>
      <c r="D541" s="123">
        <v>1</v>
      </c>
    </row>
    <row r="542" spans="1:4" x14ac:dyDescent="0.2">
      <c r="A542" s="120">
        <v>331</v>
      </c>
      <c r="B542" s="121">
        <v>1169</v>
      </c>
      <c r="C542" s="122" t="s">
        <v>325</v>
      </c>
      <c r="D542" s="123">
        <v>2</v>
      </c>
    </row>
    <row r="543" spans="1:4" x14ac:dyDescent="0.2">
      <c r="A543" s="120">
        <v>332</v>
      </c>
      <c r="B543" s="121">
        <v>1235</v>
      </c>
      <c r="C543" s="122" t="s">
        <v>325</v>
      </c>
      <c r="D543" s="123" t="s">
        <v>480</v>
      </c>
    </row>
    <row r="544" spans="1:4" x14ac:dyDescent="0.2">
      <c r="A544" s="120">
        <v>332</v>
      </c>
      <c r="B544" s="121">
        <v>1236</v>
      </c>
      <c r="C544" s="122" t="s">
        <v>325</v>
      </c>
      <c r="D544" s="123" t="s">
        <v>480</v>
      </c>
    </row>
    <row r="545" spans="1:4" x14ac:dyDescent="0.2">
      <c r="A545" s="120">
        <v>332</v>
      </c>
      <c r="B545" s="121">
        <v>1237</v>
      </c>
      <c r="C545" s="122" t="s">
        <v>325</v>
      </c>
      <c r="D545" s="123" t="s">
        <v>480</v>
      </c>
    </row>
    <row r="546" spans="1:4" x14ac:dyDescent="0.2">
      <c r="A546" s="120">
        <v>334</v>
      </c>
      <c r="B546" s="121">
        <v>1131</v>
      </c>
      <c r="C546" s="122" t="s">
        <v>326</v>
      </c>
      <c r="D546" s="123">
        <v>1</v>
      </c>
    </row>
    <row r="547" spans="1:4" x14ac:dyDescent="0.2">
      <c r="A547" s="120">
        <v>334</v>
      </c>
      <c r="B547" s="121">
        <v>1132</v>
      </c>
      <c r="C547" s="122" t="s">
        <v>326</v>
      </c>
      <c r="D547" s="123">
        <v>1</v>
      </c>
    </row>
    <row r="548" spans="1:4" x14ac:dyDescent="0.2">
      <c r="A548" s="120">
        <v>334</v>
      </c>
      <c r="B548" s="121">
        <v>1133</v>
      </c>
      <c r="C548" s="122" t="s">
        <v>326</v>
      </c>
      <c r="D548" s="123">
        <v>2</v>
      </c>
    </row>
    <row r="549" spans="1:4" x14ac:dyDescent="0.2">
      <c r="A549" s="120">
        <v>335</v>
      </c>
      <c r="B549" s="121">
        <v>18</v>
      </c>
      <c r="C549" s="122" t="s">
        <v>327</v>
      </c>
      <c r="D549" s="123">
        <v>1</v>
      </c>
    </row>
    <row r="550" spans="1:4" x14ac:dyDescent="0.2">
      <c r="A550" s="120">
        <v>336</v>
      </c>
      <c r="B550" s="121">
        <v>20</v>
      </c>
      <c r="C550" s="122" t="s">
        <v>328</v>
      </c>
      <c r="D550" s="123" t="s">
        <v>242</v>
      </c>
    </row>
    <row r="551" spans="1:4" x14ac:dyDescent="0.2">
      <c r="A551" s="120">
        <v>337</v>
      </c>
      <c r="B551" s="121">
        <v>82</v>
      </c>
      <c r="C551" s="122" t="s">
        <v>328</v>
      </c>
      <c r="D551" s="123" t="s">
        <v>242</v>
      </c>
    </row>
    <row r="552" spans="1:4" x14ac:dyDescent="0.2">
      <c r="A552" s="120">
        <v>338</v>
      </c>
      <c r="B552" s="121">
        <v>1365</v>
      </c>
      <c r="C552" s="122" t="s">
        <v>329</v>
      </c>
      <c r="D552" s="123">
        <v>2</v>
      </c>
    </row>
    <row r="553" spans="1:4" x14ac:dyDescent="0.2">
      <c r="A553" s="120">
        <v>338</v>
      </c>
      <c r="B553" s="121">
        <v>1366</v>
      </c>
      <c r="C553" s="122" t="s">
        <v>329</v>
      </c>
      <c r="D553" s="123">
        <v>1</v>
      </c>
    </row>
    <row r="554" spans="1:4" x14ac:dyDescent="0.2">
      <c r="A554" s="120">
        <v>339</v>
      </c>
      <c r="B554" s="121">
        <v>1025</v>
      </c>
      <c r="C554" s="122" t="s">
        <v>330</v>
      </c>
      <c r="D554" s="123" t="s">
        <v>242</v>
      </c>
    </row>
    <row r="555" spans="1:4" x14ac:dyDescent="0.2">
      <c r="A555" s="120">
        <v>340</v>
      </c>
      <c r="B555" s="121">
        <v>1030</v>
      </c>
      <c r="C555" s="122" t="s">
        <v>330</v>
      </c>
      <c r="D555" s="123" t="s">
        <v>242</v>
      </c>
    </row>
    <row r="556" spans="1:4" x14ac:dyDescent="0.2">
      <c r="A556" s="120">
        <v>341</v>
      </c>
      <c r="B556" s="121">
        <v>1032</v>
      </c>
      <c r="C556" s="122" t="s">
        <v>330</v>
      </c>
      <c r="D556" s="123" t="s">
        <v>242</v>
      </c>
    </row>
    <row r="557" spans="1:4" x14ac:dyDescent="0.2">
      <c r="A557" s="120">
        <v>342</v>
      </c>
      <c r="B557" s="121">
        <v>1123</v>
      </c>
      <c r="C557" s="122" t="s">
        <v>331</v>
      </c>
      <c r="D557" s="123">
        <v>2</v>
      </c>
    </row>
    <row r="558" spans="1:4" x14ac:dyDescent="0.2">
      <c r="A558" s="120">
        <v>343</v>
      </c>
      <c r="B558" s="121">
        <v>1134</v>
      </c>
      <c r="C558" s="122" t="s">
        <v>332</v>
      </c>
      <c r="D558" s="123">
        <v>2</v>
      </c>
    </row>
    <row r="559" spans="1:4" x14ac:dyDescent="0.2">
      <c r="A559" s="120">
        <v>344</v>
      </c>
      <c r="B559" s="121">
        <v>1135</v>
      </c>
      <c r="C559" s="122" t="s">
        <v>333</v>
      </c>
      <c r="D559" s="123">
        <v>1</v>
      </c>
    </row>
    <row r="560" spans="1:4" x14ac:dyDescent="0.2">
      <c r="A560" s="120">
        <v>344</v>
      </c>
      <c r="B560" s="121">
        <v>1136</v>
      </c>
      <c r="C560" s="122" t="s">
        <v>333</v>
      </c>
      <c r="D560" s="123" t="s">
        <v>242</v>
      </c>
    </row>
    <row r="561" spans="1:4" x14ac:dyDescent="0.2">
      <c r="A561" s="120">
        <v>344</v>
      </c>
      <c r="B561" s="121">
        <v>1137</v>
      </c>
      <c r="C561" s="122" t="s">
        <v>333</v>
      </c>
      <c r="D561" s="123">
        <v>2</v>
      </c>
    </row>
    <row r="562" spans="1:4" x14ac:dyDescent="0.2">
      <c r="A562" s="120">
        <v>345</v>
      </c>
      <c r="B562" s="121">
        <v>1138</v>
      </c>
      <c r="C562" s="122" t="s">
        <v>334</v>
      </c>
      <c r="D562" s="123">
        <v>2</v>
      </c>
    </row>
    <row r="563" spans="1:4" x14ac:dyDescent="0.2">
      <c r="A563" s="120">
        <v>346</v>
      </c>
      <c r="B563" s="121">
        <v>1130</v>
      </c>
      <c r="C563" s="122" t="s">
        <v>335</v>
      </c>
      <c r="D563" s="123" t="s">
        <v>482</v>
      </c>
    </row>
    <row r="564" spans="1:4" x14ac:dyDescent="0.2">
      <c r="A564" s="120">
        <v>347</v>
      </c>
      <c r="B564" s="121">
        <v>48</v>
      </c>
      <c r="C564" s="122" t="s">
        <v>336</v>
      </c>
      <c r="D564" s="123" t="s">
        <v>242</v>
      </c>
    </row>
    <row r="565" spans="1:4" x14ac:dyDescent="0.2">
      <c r="A565" s="120">
        <v>348</v>
      </c>
      <c r="B565" s="121">
        <v>49</v>
      </c>
      <c r="C565" s="122" t="s">
        <v>336</v>
      </c>
      <c r="D565" s="123" t="s">
        <v>242</v>
      </c>
    </row>
    <row r="566" spans="1:4" x14ac:dyDescent="0.2">
      <c r="A566" s="120">
        <v>349</v>
      </c>
      <c r="B566" s="121">
        <v>50</v>
      </c>
      <c r="C566" s="122" t="s">
        <v>280</v>
      </c>
      <c r="D566" s="123">
        <v>1</v>
      </c>
    </row>
    <row r="567" spans="1:4" x14ac:dyDescent="0.2">
      <c r="A567" s="120">
        <v>349</v>
      </c>
      <c r="B567" s="121">
        <v>222</v>
      </c>
      <c r="C567" s="122" t="s">
        <v>280</v>
      </c>
      <c r="D567" s="123">
        <v>2</v>
      </c>
    </row>
    <row r="568" spans="1:4" x14ac:dyDescent="0.2">
      <c r="A568" s="120">
        <v>350</v>
      </c>
      <c r="B568" s="121">
        <v>1047</v>
      </c>
      <c r="C568" s="122" t="s">
        <v>337</v>
      </c>
      <c r="D568" s="123" t="s">
        <v>242</v>
      </c>
    </row>
    <row r="569" spans="1:4" x14ac:dyDescent="0.2">
      <c r="A569" s="120">
        <v>351</v>
      </c>
      <c r="B569" s="121">
        <v>1082</v>
      </c>
      <c r="C569" s="122" t="s">
        <v>338</v>
      </c>
      <c r="D569" s="123">
        <v>1</v>
      </c>
    </row>
    <row r="570" spans="1:4" x14ac:dyDescent="0.2">
      <c r="A570" s="120">
        <v>352</v>
      </c>
      <c r="B570" s="121">
        <v>1097</v>
      </c>
      <c r="C570" s="122" t="s">
        <v>339</v>
      </c>
      <c r="D570" s="123">
        <v>1</v>
      </c>
    </row>
    <row r="571" spans="1:4" x14ac:dyDescent="0.2">
      <c r="A571" s="120">
        <v>353</v>
      </c>
      <c r="B571" s="121">
        <v>1103</v>
      </c>
      <c r="C571" s="122" t="s">
        <v>340</v>
      </c>
      <c r="D571" s="123">
        <v>1</v>
      </c>
    </row>
    <row r="572" spans="1:4" x14ac:dyDescent="0.2">
      <c r="A572" s="120">
        <v>354</v>
      </c>
      <c r="B572" s="121">
        <v>64</v>
      </c>
      <c r="C572" s="122" t="s">
        <v>256</v>
      </c>
      <c r="D572" s="123" t="s">
        <v>480</v>
      </c>
    </row>
    <row r="573" spans="1:4" x14ac:dyDescent="0.2">
      <c r="A573" s="120">
        <v>355</v>
      </c>
      <c r="B573" s="121">
        <v>1392</v>
      </c>
      <c r="C573" s="122" t="s">
        <v>341</v>
      </c>
      <c r="D573" s="123">
        <v>1</v>
      </c>
    </row>
    <row r="574" spans="1:4" x14ac:dyDescent="0.2">
      <c r="A574" s="120">
        <v>355</v>
      </c>
      <c r="B574" s="121">
        <v>1393</v>
      </c>
      <c r="C574" s="122" t="s">
        <v>341</v>
      </c>
      <c r="D574" s="123">
        <v>1</v>
      </c>
    </row>
    <row r="575" spans="1:4" x14ac:dyDescent="0.2">
      <c r="A575" s="120">
        <v>357</v>
      </c>
      <c r="B575" s="121">
        <v>1200</v>
      </c>
      <c r="C575" s="122" t="s">
        <v>342</v>
      </c>
      <c r="D575" s="123" t="s">
        <v>480</v>
      </c>
    </row>
    <row r="576" spans="1:4" x14ac:dyDescent="0.2">
      <c r="A576" s="120">
        <v>357</v>
      </c>
      <c r="B576" s="121">
        <v>1201</v>
      </c>
      <c r="C576" s="122" t="s">
        <v>342</v>
      </c>
      <c r="D576" s="123" t="s">
        <v>480</v>
      </c>
    </row>
    <row r="577" spans="1:4" x14ac:dyDescent="0.2">
      <c r="A577" s="120">
        <v>358</v>
      </c>
      <c r="B577" s="121">
        <v>1202</v>
      </c>
      <c r="C577" s="122" t="s">
        <v>342</v>
      </c>
      <c r="D577" s="123" t="s">
        <v>480</v>
      </c>
    </row>
    <row r="578" spans="1:4" x14ac:dyDescent="0.2">
      <c r="A578" s="120">
        <v>358</v>
      </c>
      <c r="B578" s="121">
        <v>1203</v>
      </c>
      <c r="C578" s="122" t="s">
        <v>342</v>
      </c>
      <c r="D578" s="123" t="s">
        <v>480</v>
      </c>
    </row>
    <row r="579" spans="1:4" x14ac:dyDescent="0.2">
      <c r="A579" s="120">
        <v>359</v>
      </c>
      <c r="B579" s="121">
        <v>1204</v>
      </c>
      <c r="C579" s="122" t="s">
        <v>342</v>
      </c>
      <c r="D579" s="123" t="s">
        <v>480</v>
      </c>
    </row>
    <row r="580" spans="1:4" x14ac:dyDescent="0.2">
      <c r="A580" s="120">
        <v>359</v>
      </c>
      <c r="B580" s="121">
        <v>1205</v>
      </c>
      <c r="C580" s="122" t="s">
        <v>342</v>
      </c>
      <c r="D580" s="123" t="s">
        <v>480</v>
      </c>
    </row>
    <row r="581" spans="1:4" x14ac:dyDescent="0.2">
      <c r="A581" s="120">
        <v>360</v>
      </c>
      <c r="B581" s="121">
        <v>1206</v>
      </c>
      <c r="C581" s="122" t="s">
        <v>342</v>
      </c>
      <c r="D581" s="123" t="s">
        <v>480</v>
      </c>
    </row>
    <row r="582" spans="1:4" x14ac:dyDescent="0.2">
      <c r="A582" s="120">
        <v>360</v>
      </c>
      <c r="B582" s="121">
        <v>1207</v>
      </c>
      <c r="C582" s="122" t="s">
        <v>342</v>
      </c>
      <c r="D582" s="123" t="s">
        <v>480</v>
      </c>
    </row>
    <row r="583" spans="1:4" x14ac:dyDescent="0.2">
      <c r="A583" s="120">
        <v>361</v>
      </c>
      <c r="B583" s="121">
        <v>1208</v>
      </c>
      <c r="C583" s="122" t="s">
        <v>342</v>
      </c>
      <c r="D583" s="123" t="s">
        <v>480</v>
      </c>
    </row>
    <row r="584" spans="1:4" x14ac:dyDescent="0.2">
      <c r="A584" s="120">
        <v>361</v>
      </c>
      <c r="B584" s="121">
        <v>1209</v>
      </c>
      <c r="C584" s="122" t="s">
        <v>342</v>
      </c>
      <c r="D584" s="123" t="s">
        <v>480</v>
      </c>
    </row>
    <row r="585" spans="1:4" x14ac:dyDescent="0.2">
      <c r="A585" s="120">
        <v>362</v>
      </c>
      <c r="B585" s="121">
        <v>1210</v>
      </c>
      <c r="C585" s="122" t="s">
        <v>342</v>
      </c>
      <c r="D585" s="123" t="s">
        <v>480</v>
      </c>
    </row>
    <row r="586" spans="1:4" x14ac:dyDescent="0.2">
      <c r="A586" s="120">
        <v>362</v>
      </c>
      <c r="B586" s="121">
        <v>1211</v>
      </c>
      <c r="C586" s="122" t="s">
        <v>342</v>
      </c>
      <c r="D586" s="123" t="s">
        <v>480</v>
      </c>
    </row>
    <row r="587" spans="1:4" x14ac:dyDescent="0.2">
      <c r="A587" s="120">
        <v>363</v>
      </c>
      <c r="B587" s="121">
        <v>1212</v>
      </c>
      <c r="C587" s="122" t="s">
        <v>342</v>
      </c>
      <c r="D587" s="123" t="s">
        <v>480</v>
      </c>
    </row>
    <row r="588" spans="1:4" x14ac:dyDescent="0.2">
      <c r="A588" s="120">
        <v>363</v>
      </c>
      <c r="B588" s="121">
        <v>1213</v>
      </c>
      <c r="C588" s="122" t="s">
        <v>342</v>
      </c>
      <c r="D588" s="123" t="s">
        <v>480</v>
      </c>
    </row>
    <row r="589" spans="1:4" x14ac:dyDescent="0.2">
      <c r="A589" s="120">
        <v>364</v>
      </c>
      <c r="B589" s="121">
        <v>1214</v>
      </c>
      <c r="C589" s="122" t="s">
        <v>342</v>
      </c>
      <c r="D589" s="123" t="s">
        <v>480</v>
      </c>
    </row>
    <row r="590" spans="1:4" x14ac:dyDescent="0.2">
      <c r="A590" s="120">
        <v>364</v>
      </c>
      <c r="B590" s="121">
        <v>1215</v>
      </c>
      <c r="C590" s="122" t="s">
        <v>342</v>
      </c>
      <c r="D590" s="123" t="s">
        <v>480</v>
      </c>
    </row>
    <row r="591" spans="1:4" x14ac:dyDescent="0.2">
      <c r="A591" s="120">
        <v>365</v>
      </c>
      <c r="B591" s="121">
        <v>1216</v>
      </c>
      <c r="C591" s="122" t="s">
        <v>342</v>
      </c>
      <c r="D591" s="123" t="s">
        <v>480</v>
      </c>
    </row>
    <row r="592" spans="1:4" x14ac:dyDescent="0.2">
      <c r="A592" s="120">
        <v>365</v>
      </c>
      <c r="B592" s="121">
        <v>1217</v>
      </c>
      <c r="C592" s="122" t="s">
        <v>342</v>
      </c>
      <c r="D592" s="123" t="s">
        <v>480</v>
      </c>
    </row>
    <row r="593" spans="1:4" x14ac:dyDescent="0.2">
      <c r="A593" s="120">
        <v>366</v>
      </c>
      <c r="B593" s="121">
        <v>1218</v>
      </c>
      <c r="C593" s="122" t="s">
        <v>342</v>
      </c>
      <c r="D593" s="123" t="s">
        <v>480</v>
      </c>
    </row>
    <row r="594" spans="1:4" x14ac:dyDescent="0.2">
      <c r="A594" s="120">
        <v>366</v>
      </c>
      <c r="B594" s="121">
        <v>1219</v>
      </c>
      <c r="C594" s="122" t="s">
        <v>342</v>
      </c>
      <c r="D594" s="123" t="s">
        <v>480</v>
      </c>
    </row>
    <row r="595" spans="1:4" x14ac:dyDescent="0.2">
      <c r="A595" s="120">
        <v>367</v>
      </c>
      <c r="B595" s="121">
        <v>1220</v>
      </c>
      <c r="C595" s="122" t="s">
        <v>342</v>
      </c>
      <c r="D595" s="123" t="s">
        <v>480</v>
      </c>
    </row>
    <row r="596" spans="1:4" x14ac:dyDescent="0.2">
      <c r="A596" s="120">
        <v>367</v>
      </c>
      <c r="B596" s="121">
        <v>1221</v>
      </c>
      <c r="C596" s="122" t="s">
        <v>342</v>
      </c>
      <c r="D596" s="123" t="s">
        <v>480</v>
      </c>
    </row>
    <row r="597" spans="1:4" x14ac:dyDescent="0.2">
      <c r="A597" s="120">
        <v>368</v>
      </c>
      <c r="B597" s="121">
        <v>1222</v>
      </c>
      <c r="C597" s="122" t="s">
        <v>342</v>
      </c>
      <c r="D597" s="123" t="s">
        <v>480</v>
      </c>
    </row>
    <row r="598" spans="1:4" x14ac:dyDescent="0.2">
      <c r="A598" s="120">
        <v>368</v>
      </c>
      <c r="B598" s="121">
        <v>1223</v>
      </c>
      <c r="C598" s="122" t="s">
        <v>342</v>
      </c>
      <c r="D598" s="123" t="s">
        <v>480</v>
      </c>
    </row>
    <row r="599" spans="1:4" x14ac:dyDescent="0.2">
      <c r="A599" s="120">
        <v>369</v>
      </c>
      <c r="B599" s="121">
        <v>1224</v>
      </c>
      <c r="C599" s="122" t="s">
        <v>342</v>
      </c>
      <c r="D599" s="123" t="s">
        <v>480</v>
      </c>
    </row>
    <row r="600" spans="1:4" x14ac:dyDescent="0.2">
      <c r="A600" s="120">
        <v>369</v>
      </c>
      <c r="B600" s="121">
        <v>1225</v>
      </c>
      <c r="C600" s="122" t="s">
        <v>342</v>
      </c>
      <c r="D600" s="123" t="s">
        <v>480</v>
      </c>
    </row>
    <row r="601" spans="1:4" x14ac:dyDescent="0.2">
      <c r="A601" s="120">
        <v>370</v>
      </c>
      <c r="B601" s="121">
        <v>1226</v>
      </c>
      <c r="C601" s="122" t="s">
        <v>342</v>
      </c>
      <c r="D601" s="123" t="s">
        <v>480</v>
      </c>
    </row>
    <row r="602" spans="1:4" x14ac:dyDescent="0.2">
      <c r="A602" s="120">
        <v>370</v>
      </c>
      <c r="B602" s="121">
        <v>1227</v>
      </c>
      <c r="C602" s="122" t="s">
        <v>342</v>
      </c>
      <c r="D602" s="123" t="s">
        <v>480</v>
      </c>
    </row>
    <row r="603" spans="1:4" x14ac:dyDescent="0.2">
      <c r="A603" s="120">
        <v>371</v>
      </c>
      <c r="B603" s="121">
        <v>1228</v>
      </c>
      <c r="C603" s="122" t="s">
        <v>342</v>
      </c>
      <c r="D603" s="123" t="s">
        <v>480</v>
      </c>
    </row>
    <row r="604" spans="1:4" x14ac:dyDescent="0.2">
      <c r="A604" s="120">
        <v>371</v>
      </c>
      <c r="B604" s="121">
        <v>1229</v>
      </c>
      <c r="C604" s="122" t="s">
        <v>342</v>
      </c>
      <c r="D604" s="123" t="s">
        <v>480</v>
      </c>
    </row>
    <row r="605" spans="1:4" x14ac:dyDescent="0.2">
      <c r="A605" s="120">
        <v>372</v>
      </c>
      <c r="B605" s="121">
        <v>1180</v>
      </c>
      <c r="C605" s="122" t="s">
        <v>322</v>
      </c>
      <c r="D605" s="123">
        <v>1</v>
      </c>
    </row>
    <row r="606" spans="1:4" x14ac:dyDescent="0.2">
      <c r="A606" s="120">
        <v>372</v>
      </c>
      <c r="B606" s="121">
        <v>1181</v>
      </c>
      <c r="C606" s="122" t="s">
        <v>322</v>
      </c>
      <c r="D606" s="123">
        <v>1</v>
      </c>
    </row>
    <row r="607" spans="1:4" x14ac:dyDescent="0.2">
      <c r="A607" s="120">
        <v>373</v>
      </c>
      <c r="B607" s="121">
        <v>31</v>
      </c>
      <c r="C607" s="122" t="s">
        <v>268</v>
      </c>
      <c r="D607" s="123">
        <v>1</v>
      </c>
    </row>
    <row r="608" spans="1:4" x14ac:dyDescent="0.2">
      <c r="A608" s="120">
        <v>373</v>
      </c>
      <c r="B608" s="121">
        <v>213</v>
      </c>
      <c r="C608" s="122" t="s">
        <v>268</v>
      </c>
      <c r="D608" s="123">
        <v>2</v>
      </c>
    </row>
    <row r="609" spans="1:4" x14ac:dyDescent="0.2">
      <c r="A609" s="120">
        <v>374</v>
      </c>
      <c r="B609" s="121">
        <v>30</v>
      </c>
      <c r="C609" s="122" t="s">
        <v>268</v>
      </c>
      <c r="D609" s="123">
        <v>1</v>
      </c>
    </row>
    <row r="610" spans="1:4" x14ac:dyDescent="0.2">
      <c r="A610" s="120">
        <v>374</v>
      </c>
      <c r="B610" s="121">
        <v>214</v>
      </c>
      <c r="C610" s="122" t="s">
        <v>268</v>
      </c>
      <c r="D610" s="123">
        <v>2</v>
      </c>
    </row>
    <row r="611" spans="1:4" x14ac:dyDescent="0.2">
      <c r="A611" s="120">
        <v>375</v>
      </c>
      <c r="B611" s="121">
        <v>32</v>
      </c>
      <c r="C611" s="122" t="s">
        <v>268</v>
      </c>
      <c r="D611" s="123">
        <v>1</v>
      </c>
    </row>
    <row r="612" spans="1:4" x14ac:dyDescent="0.2">
      <c r="A612" s="120">
        <v>375</v>
      </c>
      <c r="B612" s="121">
        <v>215</v>
      </c>
      <c r="C612" s="122" t="s">
        <v>268</v>
      </c>
      <c r="D612" s="123">
        <v>2</v>
      </c>
    </row>
    <row r="613" spans="1:4" x14ac:dyDescent="0.2">
      <c r="A613" s="120">
        <v>376</v>
      </c>
      <c r="B613" s="121">
        <v>34</v>
      </c>
      <c r="C613" s="122" t="s">
        <v>268</v>
      </c>
      <c r="D613" s="123">
        <v>1</v>
      </c>
    </row>
    <row r="614" spans="1:4" x14ac:dyDescent="0.2">
      <c r="A614" s="120">
        <v>376</v>
      </c>
      <c r="B614" s="121">
        <v>216</v>
      </c>
      <c r="C614" s="122" t="s">
        <v>268</v>
      </c>
      <c r="D614" s="123">
        <v>2</v>
      </c>
    </row>
    <row r="615" spans="1:4" x14ac:dyDescent="0.2">
      <c r="A615" s="120">
        <v>377</v>
      </c>
      <c r="B615" s="121">
        <v>35</v>
      </c>
      <c r="C615" s="122" t="s">
        <v>268</v>
      </c>
      <c r="D615" s="123">
        <v>1</v>
      </c>
    </row>
    <row r="616" spans="1:4" x14ac:dyDescent="0.2">
      <c r="A616" s="120">
        <v>377</v>
      </c>
      <c r="B616" s="121">
        <v>217</v>
      </c>
      <c r="C616" s="122" t="s">
        <v>268</v>
      </c>
      <c r="D616" s="123">
        <v>2</v>
      </c>
    </row>
    <row r="617" spans="1:4" x14ac:dyDescent="0.2">
      <c r="A617" s="120">
        <v>378</v>
      </c>
      <c r="B617" s="121">
        <v>36</v>
      </c>
      <c r="C617" s="122" t="s">
        <v>268</v>
      </c>
      <c r="D617" s="123">
        <v>1</v>
      </c>
    </row>
    <row r="618" spans="1:4" x14ac:dyDescent="0.2">
      <c r="A618" s="120">
        <v>378</v>
      </c>
      <c r="B618" s="121">
        <v>218</v>
      </c>
      <c r="C618" s="122" t="s">
        <v>268</v>
      </c>
      <c r="D618" s="123">
        <v>2</v>
      </c>
    </row>
    <row r="619" spans="1:4" x14ac:dyDescent="0.2">
      <c r="A619" s="120">
        <v>380</v>
      </c>
      <c r="B619" s="121">
        <v>37</v>
      </c>
      <c r="C619" s="122" t="s">
        <v>268</v>
      </c>
      <c r="D619" s="123">
        <v>1</v>
      </c>
    </row>
    <row r="620" spans="1:4" x14ac:dyDescent="0.2">
      <c r="A620" s="120">
        <v>380</v>
      </c>
      <c r="B620" s="121">
        <v>220</v>
      </c>
      <c r="C620" s="122" t="s">
        <v>268</v>
      </c>
      <c r="D620" s="123">
        <v>2</v>
      </c>
    </row>
    <row r="621" spans="1:4" x14ac:dyDescent="0.2">
      <c r="A621" s="120">
        <v>381</v>
      </c>
      <c r="B621" s="121">
        <v>1170</v>
      </c>
      <c r="C621" s="122" t="s">
        <v>268</v>
      </c>
      <c r="D621" s="123">
        <v>2</v>
      </c>
    </row>
    <row r="622" spans="1:4" x14ac:dyDescent="0.2">
      <c r="A622" s="120">
        <v>381</v>
      </c>
      <c r="B622" s="121">
        <v>1171</v>
      </c>
      <c r="C622" s="122" t="s">
        <v>268</v>
      </c>
      <c r="D622" s="123">
        <v>1</v>
      </c>
    </row>
    <row r="623" spans="1:4" x14ac:dyDescent="0.2">
      <c r="A623" s="120">
        <v>382</v>
      </c>
      <c r="B623" s="121">
        <v>1172</v>
      </c>
      <c r="C623" s="122" t="s">
        <v>268</v>
      </c>
      <c r="D623" s="123">
        <v>2</v>
      </c>
    </row>
    <row r="624" spans="1:4" x14ac:dyDescent="0.2">
      <c r="A624" s="120">
        <v>382</v>
      </c>
      <c r="B624" s="121">
        <v>1173</v>
      </c>
      <c r="C624" s="122" t="s">
        <v>268</v>
      </c>
      <c r="D624" s="123">
        <v>1</v>
      </c>
    </row>
    <row r="625" spans="1:4" x14ac:dyDescent="0.2">
      <c r="A625" s="120">
        <v>384</v>
      </c>
      <c r="B625" s="121">
        <v>1185</v>
      </c>
      <c r="C625" s="122" t="s">
        <v>280</v>
      </c>
      <c r="D625" s="123">
        <v>1</v>
      </c>
    </row>
    <row r="626" spans="1:4" x14ac:dyDescent="0.2">
      <c r="A626" s="120">
        <v>384</v>
      </c>
      <c r="B626" s="121">
        <v>1186</v>
      </c>
      <c r="C626" s="122" t="s">
        <v>280</v>
      </c>
      <c r="D626" s="123">
        <v>2</v>
      </c>
    </row>
    <row r="627" spans="1:4" x14ac:dyDescent="0.2">
      <c r="A627" s="120">
        <v>385</v>
      </c>
      <c r="B627" s="121">
        <v>1260</v>
      </c>
      <c r="C627" s="122" t="s">
        <v>268</v>
      </c>
      <c r="D627" s="123" t="s">
        <v>480</v>
      </c>
    </row>
    <row r="628" spans="1:4" x14ac:dyDescent="0.2">
      <c r="A628" s="120">
        <v>385</v>
      </c>
      <c r="B628" s="121">
        <v>1261</v>
      </c>
      <c r="C628" s="122" t="s">
        <v>268</v>
      </c>
      <c r="D628" s="123" t="s">
        <v>480</v>
      </c>
    </row>
    <row r="629" spans="1:4" x14ac:dyDescent="0.2">
      <c r="A629" s="120">
        <v>386</v>
      </c>
      <c r="B629" s="121">
        <v>1184</v>
      </c>
      <c r="C629" s="122" t="s">
        <v>249</v>
      </c>
      <c r="D629" s="123" t="s">
        <v>242</v>
      </c>
    </row>
    <row r="630" spans="1:4" x14ac:dyDescent="0.2">
      <c r="A630" s="120">
        <v>387</v>
      </c>
      <c r="B630" s="121">
        <v>1183</v>
      </c>
      <c r="C630" s="122" t="s">
        <v>273</v>
      </c>
      <c r="D630" s="123" t="s">
        <v>242</v>
      </c>
    </row>
    <row r="631" spans="1:4" x14ac:dyDescent="0.2">
      <c r="A631" s="120">
        <v>388</v>
      </c>
      <c r="B631" s="121">
        <v>1262</v>
      </c>
      <c r="C631" s="122" t="s">
        <v>268</v>
      </c>
      <c r="D631" s="123" t="s">
        <v>480</v>
      </c>
    </row>
    <row r="632" spans="1:4" x14ac:dyDescent="0.2">
      <c r="A632" s="120">
        <v>388</v>
      </c>
      <c r="B632" s="121">
        <v>1263</v>
      </c>
      <c r="C632" s="122" t="s">
        <v>268</v>
      </c>
      <c r="D632" s="123" t="s">
        <v>480</v>
      </c>
    </row>
    <row r="633" spans="1:4" x14ac:dyDescent="0.2">
      <c r="A633" s="120">
        <v>389</v>
      </c>
      <c r="B633" s="121">
        <v>1182</v>
      </c>
      <c r="C633" s="122" t="s">
        <v>259</v>
      </c>
      <c r="D633" s="123" t="s">
        <v>242</v>
      </c>
    </row>
    <row r="634" spans="1:4" x14ac:dyDescent="0.2">
      <c r="A634" s="120">
        <v>390</v>
      </c>
      <c r="B634" s="121">
        <v>1291</v>
      </c>
      <c r="C634" s="122" t="s">
        <v>268</v>
      </c>
      <c r="D634" s="123">
        <v>2</v>
      </c>
    </row>
    <row r="635" spans="1:4" x14ac:dyDescent="0.2">
      <c r="A635" s="120">
        <v>390</v>
      </c>
      <c r="B635" s="121">
        <v>1292</v>
      </c>
      <c r="C635" s="122" t="s">
        <v>268</v>
      </c>
      <c r="D635" s="123">
        <v>1</v>
      </c>
    </row>
    <row r="636" spans="1:4" x14ac:dyDescent="0.2">
      <c r="A636" s="120">
        <v>391</v>
      </c>
      <c r="B636" s="121">
        <v>29</v>
      </c>
      <c r="C636" s="122" t="s">
        <v>343</v>
      </c>
      <c r="D636" s="123" t="s">
        <v>242</v>
      </c>
    </row>
    <row r="637" spans="1:4" x14ac:dyDescent="0.2">
      <c r="A637" s="120">
        <v>392</v>
      </c>
      <c r="B637" s="121">
        <v>90</v>
      </c>
      <c r="C637" s="122" t="s">
        <v>344</v>
      </c>
      <c r="D637" s="123">
        <v>1</v>
      </c>
    </row>
    <row r="638" spans="1:4" x14ac:dyDescent="0.2">
      <c r="A638" s="120">
        <v>393</v>
      </c>
      <c r="B638" s="121">
        <v>1</v>
      </c>
      <c r="C638" s="122" t="s">
        <v>345</v>
      </c>
      <c r="D638" s="123">
        <v>1</v>
      </c>
    </row>
    <row r="639" spans="1:4" x14ac:dyDescent="0.2">
      <c r="A639" s="120">
        <v>394</v>
      </c>
      <c r="B639" s="121">
        <v>1176</v>
      </c>
      <c r="C639" s="122" t="s">
        <v>301</v>
      </c>
      <c r="D639" s="123">
        <v>1</v>
      </c>
    </row>
    <row r="640" spans="1:4" x14ac:dyDescent="0.2">
      <c r="A640" s="120">
        <v>394</v>
      </c>
      <c r="B640" s="121">
        <v>1177</v>
      </c>
      <c r="C640" s="122" t="s">
        <v>301</v>
      </c>
      <c r="D640" s="123">
        <v>2</v>
      </c>
    </row>
    <row r="641" spans="1:4" x14ac:dyDescent="0.2">
      <c r="A641" s="120">
        <v>395</v>
      </c>
      <c r="B641" s="121">
        <v>1044</v>
      </c>
      <c r="C641" s="122" t="s">
        <v>346</v>
      </c>
      <c r="D641" s="123">
        <v>2</v>
      </c>
    </row>
    <row r="642" spans="1:4" x14ac:dyDescent="0.2">
      <c r="A642" s="120">
        <v>395</v>
      </c>
      <c r="B642" s="121">
        <v>1045</v>
      </c>
      <c r="C642" s="122" t="s">
        <v>346</v>
      </c>
      <c r="D642" s="123">
        <v>1</v>
      </c>
    </row>
    <row r="643" spans="1:4" x14ac:dyDescent="0.2">
      <c r="A643" s="120">
        <v>395</v>
      </c>
      <c r="B643" s="121">
        <v>1046</v>
      </c>
      <c r="C643" s="122" t="s">
        <v>346</v>
      </c>
      <c r="D643" s="123">
        <v>1</v>
      </c>
    </row>
    <row r="644" spans="1:4" x14ac:dyDescent="0.2">
      <c r="A644" s="120">
        <v>396</v>
      </c>
      <c r="B644" s="121">
        <v>1323</v>
      </c>
      <c r="C644" s="122" t="s">
        <v>278</v>
      </c>
      <c r="D644" s="123">
        <v>1</v>
      </c>
    </row>
    <row r="645" spans="1:4" x14ac:dyDescent="0.2">
      <c r="A645" s="120">
        <v>397</v>
      </c>
      <c r="B645" s="121">
        <v>1346</v>
      </c>
      <c r="C645" s="122" t="s">
        <v>347</v>
      </c>
      <c r="D645" s="123">
        <v>1</v>
      </c>
    </row>
    <row r="646" spans="1:4" x14ac:dyDescent="0.2">
      <c r="A646" s="120">
        <v>398</v>
      </c>
      <c r="B646" s="121">
        <v>72</v>
      </c>
      <c r="C646" s="122" t="s">
        <v>348</v>
      </c>
      <c r="D646" s="123">
        <v>2</v>
      </c>
    </row>
    <row r="647" spans="1:4" x14ac:dyDescent="0.2">
      <c r="A647" s="120">
        <v>399</v>
      </c>
      <c r="B647" s="121">
        <v>27</v>
      </c>
      <c r="C647" s="122" t="s">
        <v>349</v>
      </c>
      <c r="D647" s="123" t="s">
        <v>488</v>
      </c>
    </row>
    <row r="648" spans="1:4" x14ac:dyDescent="0.2">
      <c r="A648" s="120">
        <v>400</v>
      </c>
      <c r="B648" s="121">
        <v>58</v>
      </c>
      <c r="C648" s="122" t="s">
        <v>300</v>
      </c>
      <c r="D648" s="123">
        <v>1</v>
      </c>
    </row>
    <row r="649" spans="1:4" x14ac:dyDescent="0.2">
      <c r="A649" s="120">
        <v>400</v>
      </c>
      <c r="B649" s="121">
        <v>190</v>
      </c>
      <c r="C649" s="122" t="s">
        <v>300</v>
      </c>
      <c r="D649" s="123" t="s">
        <v>485</v>
      </c>
    </row>
    <row r="650" spans="1:4" x14ac:dyDescent="0.2">
      <c r="A650" s="120">
        <v>401</v>
      </c>
      <c r="B650" s="121">
        <v>1157</v>
      </c>
      <c r="C650" s="122" t="s">
        <v>350</v>
      </c>
      <c r="D650" s="123" t="s">
        <v>242</v>
      </c>
    </row>
    <row r="651" spans="1:4" x14ac:dyDescent="0.2">
      <c r="A651" s="120">
        <v>403</v>
      </c>
      <c r="B651" s="121">
        <v>1178</v>
      </c>
      <c r="C651" s="122" t="s">
        <v>255</v>
      </c>
      <c r="D651" s="123">
        <v>1</v>
      </c>
    </row>
    <row r="652" spans="1:4" x14ac:dyDescent="0.2">
      <c r="A652" s="120">
        <v>403</v>
      </c>
      <c r="B652" s="121">
        <v>1179</v>
      </c>
      <c r="C652" s="122" t="s">
        <v>255</v>
      </c>
      <c r="D652" s="123">
        <v>2</v>
      </c>
    </row>
    <row r="653" spans="1:4" x14ac:dyDescent="0.2">
      <c r="A653" s="120">
        <v>404</v>
      </c>
      <c r="B653" s="121">
        <v>1161</v>
      </c>
      <c r="C653" s="122" t="s">
        <v>351</v>
      </c>
      <c r="D653" s="123">
        <v>2</v>
      </c>
    </row>
    <row r="654" spans="1:4" x14ac:dyDescent="0.2">
      <c r="A654" s="120">
        <v>404</v>
      </c>
      <c r="B654" s="121">
        <v>1162</v>
      </c>
      <c r="C654" s="122" t="s">
        <v>351</v>
      </c>
      <c r="D654" s="123">
        <v>1</v>
      </c>
    </row>
    <row r="655" spans="1:4" x14ac:dyDescent="0.2">
      <c r="A655" s="120">
        <v>405</v>
      </c>
      <c r="B655" s="121">
        <v>1163</v>
      </c>
      <c r="C655" s="122" t="s">
        <v>352</v>
      </c>
      <c r="D655" s="123" t="s">
        <v>242</v>
      </c>
    </row>
    <row r="656" spans="1:4" x14ac:dyDescent="0.2">
      <c r="A656" s="120">
        <v>406</v>
      </c>
      <c r="B656" s="121">
        <v>77</v>
      </c>
      <c r="C656" s="122" t="s">
        <v>353</v>
      </c>
      <c r="D656" s="123" t="s">
        <v>242</v>
      </c>
    </row>
    <row r="657" spans="1:4" x14ac:dyDescent="0.2">
      <c r="A657" s="120">
        <v>407</v>
      </c>
      <c r="B657" s="121">
        <v>81</v>
      </c>
      <c r="C657" s="122" t="s">
        <v>354</v>
      </c>
      <c r="D657" s="123" t="s">
        <v>242</v>
      </c>
    </row>
    <row r="658" spans="1:4" x14ac:dyDescent="0.2">
      <c r="A658" s="120">
        <v>408</v>
      </c>
      <c r="B658" s="121">
        <v>87</v>
      </c>
      <c r="C658" s="122" t="s">
        <v>355</v>
      </c>
      <c r="D658" s="123" t="s">
        <v>242</v>
      </c>
    </row>
    <row r="659" spans="1:4" x14ac:dyDescent="0.2">
      <c r="A659" s="120">
        <v>409</v>
      </c>
      <c r="B659" s="121">
        <v>89</v>
      </c>
      <c r="C659" s="122" t="s">
        <v>356</v>
      </c>
      <c r="D659" s="123" t="s">
        <v>242</v>
      </c>
    </row>
    <row r="660" spans="1:4" x14ac:dyDescent="0.2">
      <c r="A660" s="120">
        <v>410</v>
      </c>
      <c r="B660" s="121">
        <v>98</v>
      </c>
      <c r="C660" s="122" t="s">
        <v>357</v>
      </c>
      <c r="D660" s="123" t="s">
        <v>242</v>
      </c>
    </row>
    <row r="661" spans="1:4" x14ac:dyDescent="0.2">
      <c r="A661" s="120">
        <v>411</v>
      </c>
      <c r="B661" s="121">
        <v>106</v>
      </c>
      <c r="C661" s="122" t="s">
        <v>358</v>
      </c>
      <c r="D661" s="123" t="s">
        <v>242</v>
      </c>
    </row>
    <row r="662" spans="1:4" x14ac:dyDescent="0.2">
      <c r="A662" s="120">
        <v>412</v>
      </c>
      <c r="B662" s="121">
        <v>107</v>
      </c>
      <c r="C662" s="122" t="s">
        <v>359</v>
      </c>
      <c r="D662" s="123" t="s">
        <v>242</v>
      </c>
    </row>
    <row r="663" spans="1:4" x14ac:dyDescent="0.2">
      <c r="A663" s="120">
        <v>413</v>
      </c>
      <c r="B663" s="121">
        <v>108</v>
      </c>
      <c r="C663" s="122" t="s">
        <v>360</v>
      </c>
      <c r="D663" s="123" t="s">
        <v>242</v>
      </c>
    </row>
    <row r="664" spans="1:4" x14ac:dyDescent="0.2">
      <c r="A664" s="120">
        <v>414</v>
      </c>
      <c r="B664" s="121">
        <v>110</v>
      </c>
      <c r="C664" s="122" t="s">
        <v>361</v>
      </c>
      <c r="D664" s="123" t="s">
        <v>242</v>
      </c>
    </row>
    <row r="665" spans="1:4" x14ac:dyDescent="0.2">
      <c r="A665" s="120">
        <v>415</v>
      </c>
      <c r="B665" s="121">
        <v>165</v>
      </c>
      <c r="C665" s="122" t="s">
        <v>362</v>
      </c>
      <c r="D665" s="123" t="s">
        <v>242</v>
      </c>
    </row>
    <row r="666" spans="1:4" x14ac:dyDescent="0.2">
      <c r="A666" s="120">
        <v>416</v>
      </c>
      <c r="B666" s="121">
        <v>179</v>
      </c>
      <c r="C666" s="122" t="s">
        <v>363</v>
      </c>
      <c r="D666" s="123" t="s">
        <v>242</v>
      </c>
    </row>
    <row r="667" spans="1:4" x14ac:dyDescent="0.2">
      <c r="A667" s="120">
        <v>417</v>
      </c>
      <c r="B667" s="121">
        <v>209</v>
      </c>
      <c r="C667" s="122" t="s">
        <v>364</v>
      </c>
      <c r="D667" s="123" t="s">
        <v>242</v>
      </c>
    </row>
    <row r="668" spans="1:4" x14ac:dyDescent="0.2">
      <c r="A668" s="120">
        <v>418</v>
      </c>
      <c r="B668" s="121">
        <v>188</v>
      </c>
      <c r="C668" s="122" t="s">
        <v>365</v>
      </c>
      <c r="D668" s="123" t="s">
        <v>242</v>
      </c>
    </row>
    <row r="669" spans="1:4" x14ac:dyDescent="0.2">
      <c r="A669" s="120">
        <v>419</v>
      </c>
      <c r="B669" s="121">
        <v>176</v>
      </c>
      <c r="C669" s="122" t="s">
        <v>366</v>
      </c>
      <c r="D669" s="123" t="s">
        <v>242</v>
      </c>
    </row>
    <row r="670" spans="1:4" x14ac:dyDescent="0.2">
      <c r="A670" s="120">
        <v>420</v>
      </c>
      <c r="B670" s="121">
        <v>253</v>
      </c>
      <c r="C670" s="122" t="s">
        <v>367</v>
      </c>
      <c r="D670" s="123" t="s">
        <v>242</v>
      </c>
    </row>
    <row r="671" spans="1:4" x14ac:dyDescent="0.2">
      <c r="A671" s="120">
        <v>421</v>
      </c>
      <c r="B671" s="121">
        <v>222</v>
      </c>
      <c r="C671" s="122" t="s">
        <v>368</v>
      </c>
      <c r="D671" s="123" t="s">
        <v>242</v>
      </c>
    </row>
    <row r="672" spans="1:4" x14ac:dyDescent="0.2">
      <c r="A672" s="120">
        <v>422</v>
      </c>
      <c r="B672" s="121">
        <v>254</v>
      </c>
      <c r="C672" s="122" t="s">
        <v>369</v>
      </c>
      <c r="D672" s="123" t="s">
        <v>242</v>
      </c>
    </row>
    <row r="673" spans="1:4" x14ac:dyDescent="0.2">
      <c r="A673" s="120">
        <v>423</v>
      </c>
      <c r="B673" s="121">
        <v>255</v>
      </c>
      <c r="C673" s="122" t="s">
        <v>370</v>
      </c>
      <c r="D673" s="123" t="s">
        <v>242</v>
      </c>
    </row>
    <row r="674" spans="1:4" x14ac:dyDescent="0.2">
      <c r="A674" s="120">
        <v>424</v>
      </c>
      <c r="B674" s="121">
        <v>256</v>
      </c>
      <c r="C674" s="122" t="s">
        <v>371</v>
      </c>
      <c r="D674" s="123" t="s">
        <v>242</v>
      </c>
    </row>
    <row r="675" spans="1:4" x14ac:dyDescent="0.2">
      <c r="A675" s="120">
        <v>425</v>
      </c>
      <c r="B675" s="121">
        <v>1100</v>
      </c>
      <c r="C675" s="122" t="s">
        <v>372</v>
      </c>
      <c r="D675" s="123">
        <v>2</v>
      </c>
    </row>
    <row r="676" spans="1:4" x14ac:dyDescent="0.2">
      <c r="A676" s="120">
        <v>426</v>
      </c>
      <c r="B676" s="121">
        <v>1189</v>
      </c>
      <c r="C676" s="122" t="s">
        <v>280</v>
      </c>
      <c r="D676" s="123">
        <v>1</v>
      </c>
    </row>
    <row r="677" spans="1:4" x14ac:dyDescent="0.2">
      <c r="A677" s="120">
        <v>426</v>
      </c>
      <c r="B677" s="121">
        <v>1190</v>
      </c>
      <c r="C677" s="122" t="s">
        <v>280</v>
      </c>
      <c r="D677" s="123">
        <v>2</v>
      </c>
    </row>
    <row r="678" spans="1:4" x14ac:dyDescent="0.2">
      <c r="A678" s="120">
        <v>427</v>
      </c>
      <c r="B678" s="121">
        <v>1118</v>
      </c>
      <c r="C678" s="122" t="s">
        <v>373</v>
      </c>
      <c r="D678" s="123">
        <v>1</v>
      </c>
    </row>
    <row r="679" spans="1:4" x14ac:dyDescent="0.2">
      <c r="A679" s="120">
        <v>427</v>
      </c>
      <c r="B679" s="121">
        <v>1119</v>
      </c>
      <c r="C679" s="122" t="s">
        <v>373</v>
      </c>
      <c r="D679" s="123" t="s">
        <v>483</v>
      </c>
    </row>
    <row r="680" spans="1:4" x14ac:dyDescent="0.2">
      <c r="A680" s="120">
        <v>428</v>
      </c>
      <c r="B680" s="121">
        <v>258</v>
      </c>
      <c r="C680" s="122" t="s">
        <v>374</v>
      </c>
      <c r="D680" s="123" t="s">
        <v>375</v>
      </c>
    </row>
    <row r="681" spans="1:4" x14ac:dyDescent="0.2">
      <c r="A681" s="120">
        <v>428</v>
      </c>
      <c r="B681" s="121">
        <v>259</v>
      </c>
      <c r="C681" s="122" t="s">
        <v>374</v>
      </c>
      <c r="D681" s="123" t="s">
        <v>375</v>
      </c>
    </row>
    <row r="682" spans="1:4" x14ac:dyDescent="0.2">
      <c r="A682" s="120">
        <v>429</v>
      </c>
      <c r="B682" s="121">
        <v>260</v>
      </c>
      <c r="C682" s="122" t="s">
        <v>376</v>
      </c>
      <c r="D682" s="123" t="s">
        <v>375</v>
      </c>
    </row>
    <row r="683" spans="1:4" x14ac:dyDescent="0.2">
      <c r="A683" s="120">
        <v>429</v>
      </c>
      <c r="B683" s="121">
        <v>261</v>
      </c>
      <c r="C683" s="122" t="s">
        <v>376</v>
      </c>
      <c r="D683" s="123" t="s">
        <v>375</v>
      </c>
    </row>
    <row r="684" spans="1:4" x14ac:dyDescent="0.2">
      <c r="A684" s="120">
        <v>430</v>
      </c>
      <c r="B684" s="121">
        <v>264</v>
      </c>
      <c r="C684" s="122" t="s">
        <v>377</v>
      </c>
      <c r="D684" s="123" t="s">
        <v>375</v>
      </c>
    </row>
    <row r="685" spans="1:4" x14ac:dyDescent="0.2">
      <c r="A685" s="120">
        <v>430</v>
      </c>
      <c r="B685" s="121">
        <v>265</v>
      </c>
      <c r="C685" s="122" t="s">
        <v>377</v>
      </c>
      <c r="D685" s="123" t="s">
        <v>375</v>
      </c>
    </row>
    <row r="686" spans="1:4" x14ac:dyDescent="0.2">
      <c r="A686" s="120">
        <v>431</v>
      </c>
      <c r="B686" s="121">
        <v>262</v>
      </c>
      <c r="C686" s="122" t="s">
        <v>378</v>
      </c>
      <c r="D686" s="123" t="s">
        <v>375</v>
      </c>
    </row>
    <row r="687" spans="1:4" x14ac:dyDescent="0.2">
      <c r="A687" s="120">
        <v>431</v>
      </c>
      <c r="B687" s="121">
        <v>263</v>
      </c>
      <c r="C687" s="122" t="s">
        <v>378</v>
      </c>
      <c r="D687" s="123" t="s">
        <v>375</v>
      </c>
    </row>
    <row r="688" spans="1:4" x14ac:dyDescent="0.2">
      <c r="A688" s="120">
        <v>432</v>
      </c>
      <c r="B688" s="121">
        <v>1397</v>
      </c>
      <c r="C688" s="122" t="s">
        <v>280</v>
      </c>
      <c r="D688" s="123">
        <v>1</v>
      </c>
    </row>
    <row r="689" spans="1:4" x14ac:dyDescent="0.2">
      <c r="A689" s="120">
        <v>432</v>
      </c>
      <c r="B689" s="121">
        <v>1398</v>
      </c>
      <c r="C689" s="122" t="s">
        <v>280</v>
      </c>
      <c r="D689" s="123">
        <v>2</v>
      </c>
    </row>
    <row r="690" spans="1:4" x14ac:dyDescent="0.2">
      <c r="A690" s="120">
        <v>434</v>
      </c>
      <c r="B690" s="121">
        <v>269</v>
      </c>
      <c r="C690" s="122" t="s">
        <v>379</v>
      </c>
      <c r="D690" s="123" t="s">
        <v>480</v>
      </c>
    </row>
    <row r="691" spans="1:4" x14ac:dyDescent="0.2">
      <c r="A691" s="120">
        <v>435</v>
      </c>
      <c r="B691" s="121">
        <v>270</v>
      </c>
      <c r="C691" s="122" t="s">
        <v>380</v>
      </c>
      <c r="D691" s="123">
        <v>1</v>
      </c>
    </row>
    <row r="692" spans="1:4" x14ac:dyDescent="0.2">
      <c r="A692" s="120">
        <v>435</v>
      </c>
      <c r="B692" s="121">
        <v>271</v>
      </c>
      <c r="C692" s="122" t="s">
        <v>380</v>
      </c>
      <c r="D692" s="123">
        <v>1</v>
      </c>
    </row>
    <row r="693" spans="1:4" x14ac:dyDescent="0.2">
      <c r="A693" s="120">
        <v>435</v>
      </c>
      <c r="B693" s="121">
        <v>272</v>
      </c>
      <c r="C693" s="122" t="s">
        <v>380</v>
      </c>
      <c r="D693" s="123">
        <v>2</v>
      </c>
    </row>
    <row r="694" spans="1:4" x14ac:dyDescent="0.2">
      <c r="A694" s="120">
        <v>436</v>
      </c>
      <c r="B694" s="121">
        <v>273</v>
      </c>
      <c r="C694" s="122" t="s">
        <v>381</v>
      </c>
      <c r="D694" s="123">
        <v>1</v>
      </c>
    </row>
    <row r="695" spans="1:4" x14ac:dyDescent="0.2">
      <c r="A695" s="120">
        <v>436</v>
      </c>
      <c r="B695" s="121">
        <v>274</v>
      </c>
      <c r="C695" s="122" t="s">
        <v>381</v>
      </c>
      <c r="D695" s="123">
        <v>1</v>
      </c>
    </row>
    <row r="696" spans="1:4" x14ac:dyDescent="0.2">
      <c r="A696" s="120">
        <v>436</v>
      </c>
      <c r="B696" s="121">
        <v>275</v>
      </c>
      <c r="C696" s="122" t="s">
        <v>381</v>
      </c>
      <c r="D696" s="123">
        <v>2</v>
      </c>
    </row>
    <row r="697" spans="1:4" x14ac:dyDescent="0.2">
      <c r="A697" s="120">
        <v>437</v>
      </c>
      <c r="B697" s="121">
        <v>1403</v>
      </c>
      <c r="C697" s="122" t="s">
        <v>382</v>
      </c>
      <c r="D697" s="123">
        <v>2</v>
      </c>
    </row>
    <row r="698" spans="1:4" x14ac:dyDescent="0.2">
      <c r="A698" s="120">
        <v>437</v>
      </c>
      <c r="B698" s="121">
        <v>1404</v>
      </c>
      <c r="C698" s="122" t="s">
        <v>382</v>
      </c>
      <c r="D698" s="123">
        <v>1</v>
      </c>
    </row>
    <row r="699" spans="1:4" x14ac:dyDescent="0.2">
      <c r="A699" s="120">
        <v>437</v>
      </c>
      <c r="B699" s="121">
        <v>1405</v>
      </c>
      <c r="C699" s="122" t="s">
        <v>382</v>
      </c>
      <c r="D699" s="123">
        <v>1</v>
      </c>
    </row>
    <row r="700" spans="1:4" x14ac:dyDescent="0.2">
      <c r="A700" s="120">
        <v>439</v>
      </c>
      <c r="B700" s="121">
        <v>346</v>
      </c>
      <c r="C700" s="122" t="s">
        <v>383</v>
      </c>
      <c r="D700" s="123">
        <v>2</v>
      </c>
    </row>
    <row r="701" spans="1:4" x14ac:dyDescent="0.2">
      <c r="A701" s="120">
        <v>439</v>
      </c>
      <c r="B701" s="121">
        <v>349</v>
      </c>
      <c r="C701" s="122" t="s">
        <v>383</v>
      </c>
      <c r="D701" s="123">
        <v>1</v>
      </c>
    </row>
    <row r="702" spans="1:4" x14ac:dyDescent="0.2">
      <c r="A702" s="120">
        <v>440</v>
      </c>
      <c r="B702" s="121">
        <v>210</v>
      </c>
      <c r="C702" s="122" t="s">
        <v>384</v>
      </c>
      <c r="D702" s="123">
        <v>2</v>
      </c>
    </row>
    <row r="703" spans="1:4" x14ac:dyDescent="0.2">
      <c r="A703" s="120">
        <v>440</v>
      </c>
      <c r="B703" s="121">
        <v>347</v>
      </c>
      <c r="C703" s="122" t="s">
        <v>384</v>
      </c>
      <c r="D703" s="123" t="s">
        <v>480</v>
      </c>
    </row>
    <row r="704" spans="1:4" x14ac:dyDescent="0.2">
      <c r="A704" s="120">
        <v>440</v>
      </c>
      <c r="B704" s="121">
        <v>348</v>
      </c>
      <c r="C704" s="122" t="s">
        <v>384</v>
      </c>
      <c r="D704" s="123" t="s">
        <v>480</v>
      </c>
    </row>
    <row r="705" spans="1:4" x14ac:dyDescent="0.2">
      <c r="A705" s="120">
        <v>441</v>
      </c>
      <c r="B705" s="121">
        <v>206</v>
      </c>
      <c r="C705" s="122" t="s">
        <v>284</v>
      </c>
      <c r="D705" s="123">
        <v>2</v>
      </c>
    </row>
    <row r="706" spans="1:4" x14ac:dyDescent="0.2">
      <c r="A706" s="120">
        <v>441</v>
      </c>
      <c r="B706" s="121">
        <v>350</v>
      </c>
      <c r="C706" s="122" t="s">
        <v>284</v>
      </c>
      <c r="D706" s="123">
        <v>1</v>
      </c>
    </row>
    <row r="707" spans="1:4" x14ac:dyDescent="0.2">
      <c r="A707" s="120">
        <v>441</v>
      </c>
      <c r="B707" s="121">
        <v>351</v>
      </c>
      <c r="C707" s="122" t="s">
        <v>284</v>
      </c>
      <c r="D707" s="123">
        <v>1</v>
      </c>
    </row>
    <row r="708" spans="1:4" x14ac:dyDescent="0.2">
      <c r="A708" s="120">
        <v>441</v>
      </c>
      <c r="B708" s="121">
        <v>352</v>
      </c>
      <c r="C708" s="122" t="s">
        <v>284</v>
      </c>
      <c r="D708" s="123">
        <v>1</v>
      </c>
    </row>
    <row r="709" spans="1:4" x14ac:dyDescent="0.2">
      <c r="A709" s="120">
        <v>442</v>
      </c>
      <c r="B709" s="121">
        <v>356</v>
      </c>
      <c r="C709" s="122" t="s">
        <v>280</v>
      </c>
      <c r="D709" s="123" t="s">
        <v>480</v>
      </c>
    </row>
    <row r="710" spans="1:4" x14ac:dyDescent="0.2">
      <c r="A710" s="120">
        <v>442</v>
      </c>
      <c r="B710" s="121">
        <v>357</v>
      </c>
      <c r="C710" s="122" t="s">
        <v>280</v>
      </c>
      <c r="D710" s="123" t="s">
        <v>480</v>
      </c>
    </row>
    <row r="711" spans="1:4" x14ac:dyDescent="0.2">
      <c r="A711" s="120">
        <v>443</v>
      </c>
      <c r="B711" s="121">
        <v>358</v>
      </c>
      <c r="C711" s="122" t="s">
        <v>322</v>
      </c>
      <c r="D711" s="123">
        <v>1</v>
      </c>
    </row>
    <row r="712" spans="1:4" x14ac:dyDescent="0.2">
      <c r="A712" s="120">
        <v>443</v>
      </c>
      <c r="B712" s="121">
        <v>359</v>
      </c>
      <c r="C712" s="122" t="s">
        <v>322</v>
      </c>
      <c r="D712" s="123" t="s">
        <v>485</v>
      </c>
    </row>
    <row r="713" spans="1:4" x14ac:dyDescent="0.2">
      <c r="A713" s="120">
        <v>444</v>
      </c>
      <c r="B713" s="121">
        <v>208</v>
      </c>
      <c r="C713" s="122" t="s">
        <v>325</v>
      </c>
      <c r="D713" s="123">
        <v>2</v>
      </c>
    </row>
    <row r="714" spans="1:4" x14ac:dyDescent="0.2">
      <c r="A714" s="120">
        <v>444</v>
      </c>
      <c r="B714" s="121">
        <v>358</v>
      </c>
      <c r="C714" s="122" t="s">
        <v>325</v>
      </c>
      <c r="D714" s="123" t="s">
        <v>488</v>
      </c>
    </row>
    <row r="715" spans="1:4" x14ac:dyDescent="0.2">
      <c r="A715" s="120">
        <v>444</v>
      </c>
      <c r="B715" s="121">
        <v>360</v>
      </c>
      <c r="C715" s="122" t="s">
        <v>325</v>
      </c>
      <c r="D715" s="123" t="s">
        <v>488</v>
      </c>
    </row>
    <row r="716" spans="1:4" x14ac:dyDescent="0.2">
      <c r="A716" s="120">
        <v>445</v>
      </c>
      <c r="B716" s="121">
        <v>1406</v>
      </c>
      <c r="C716" s="122" t="s">
        <v>385</v>
      </c>
      <c r="D716" s="123">
        <v>1</v>
      </c>
    </row>
    <row r="717" spans="1:4" x14ac:dyDescent="0.2">
      <c r="A717" s="120">
        <v>445</v>
      </c>
      <c r="B717" s="121">
        <v>1407</v>
      </c>
      <c r="C717" s="122" t="s">
        <v>385</v>
      </c>
      <c r="D717" s="123">
        <v>2</v>
      </c>
    </row>
    <row r="718" spans="1:4" x14ac:dyDescent="0.2">
      <c r="A718" s="120">
        <v>446</v>
      </c>
      <c r="B718" s="121">
        <v>1408</v>
      </c>
      <c r="C718" s="122" t="s">
        <v>385</v>
      </c>
      <c r="D718" s="123">
        <v>1</v>
      </c>
    </row>
    <row r="719" spans="1:4" x14ac:dyDescent="0.2">
      <c r="A719" s="120">
        <v>446</v>
      </c>
      <c r="B719" s="121">
        <v>1409</v>
      </c>
      <c r="C719" s="122" t="s">
        <v>385</v>
      </c>
      <c r="D719" s="123">
        <v>2</v>
      </c>
    </row>
    <row r="720" spans="1:4" x14ac:dyDescent="0.2">
      <c r="A720" s="120">
        <v>447</v>
      </c>
      <c r="B720" s="121">
        <v>206</v>
      </c>
      <c r="C720" s="122" t="s">
        <v>296</v>
      </c>
      <c r="D720" s="123">
        <v>2</v>
      </c>
    </row>
    <row r="721" spans="1:4" x14ac:dyDescent="0.2">
      <c r="A721" s="120">
        <v>448</v>
      </c>
      <c r="B721" s="121">
        <v>1125</v>
      </c>
      <c r="C721" s="122" t="s">
        <v>296</v>
      </c>
      <c r="D721" s="123">
        <v>2</v>
      </c>
    </row>
    <row r="722" spans="1:4" x14ac:dyDescent="0.2">
      <c r="A722" s="120">
        <v>449</v>
      </c>
      <c r="B722" s="121">
        <v>1127</v>
      </c>
      <c r="C722" s="122" t="s">
        <v>296</v>
      </c>
      <c r="D722" s="123">
        <v>2</v>
      </c>
    </row>
    <row r="723" spans="1:4" x14ac:dyDescent="0.2">
      <c r="A723" s="120">
        <v>450</v>
      </c>
      <c r="B723" s="121">
        <v>1129</v>
      </c>
      <c r="C723" s="122" t="s">
        <v>296</v>
      </c>
      <c r="D723" s="123">
        <v>2</v>
      </c>
    </row>
    <row r="724" spans="1:4" x14ac:dyDescent="0.2">
      <c r="A724" s="120">
        <v>451</v>
      </c>
      <c r="B724" s="121">
        <v>1140</v>
      </c>
      <c r="C724" s="122" t="s">
        <v>296</v>
      </c>
      <c r="D724" s="123">
        <v>2</v>
      </c>
    </row>
    <row r="725" spans="1:4" x14ac:dyDescent="0.2">
      <c r="A725" s="120">
        <v>452</v>
      </c>
      <c r="B725" s="121">
        <v>1142</v>
      </c>
      <c r="C725" s="122" t="s">
        <v>296</v>
      </c>
      <c r="D725" s="123">
        <v>2</v>
      </c>
    </row>
    <row r="726" spans="1:4" x14ac:dyDescent="0.2">
      <c r="A726" s="120">
        <v>453</v>
      </c>
      <c r="B726" s="121">
        <v>1144</v>
      </c>
      <c r="C726" s="122" t="s">
        <v>296</v>
      </c>
      <c r="D726" s="123">
        <v>2</v>
      </c>
    </row>
    <row r="727" spans="1:4" x14ac:dyDescent="0.2">
      <c r="A727" s="120">
        <v>454</v>
      </c>
      <c r="B727" s="121">
        <v>1146</v>
      </c>
      <c r="C727" s="122" t="s">
        <v>296</v>
      </c>
      <c r="D727" s="123">
        <v>2</v>
      </c>
    </row>
    <row r="728" spans="1:4" x14ac:dyDescent="0.2">
      <c r="A728" s="120">
        <v>455</v>
      </c>
      <c r="B728" s="121">
        <v>1148</v>
      </c>
      <c r="C728" s="122" t="s">
        <v>296</v>
      </c>
      <c r="D728" s="123">
        <v>2</v>
      </c>
    </row>
    <row r="729" spans="1:4" x14ac:dyDescent="0.2">
      <c r="A729" s="120">
        <v>456</v>
      </c>
      <c r="B729" s="121">
        <v>1150</v>
      </c>
      <c r="C729" s="122" t="s">
        <v>296</v>
      </c>
      <c r="D729" s="123">
        <v>2</v>
      </c>
    </row>
    <row r="730" spans="1:4" x14ac:dyDescent="0.2">
      <c r="A730" s="120">
        <v>459</v>
      </c>
      <c r="B730" s="121">
        <v>1398</v>
      </c>
      <c r="C730" s="122" t="s">
        <v>296</v>
      </c>
      <c r="D730" s="123">
        <v>2</v>
      </c>
    </row>
    <row r="731" spans="1:4" x14ac:dyDescent="0.2">
      <c r="A731" s="120">
        <v>460</v>
      </c>
      <c r="B731" s="121">
        <v>361</v>
      </c>
      <c r="C731" s="122" t="s">
        <v>386</v>
      </c>
      <c r="D731" s="123" t="s">
        <v>242</v>
      </c>
    </row>
    <row r="732" spans="1:4" x14ac:dyDescent="0.2">
      <c r="A732" s="120">
        <v>461</v>
      </c>
      <c r="B732" s="121">
        <v>361</v>
      </c>
      <c r="C732" s="122" t="s">
        <v>386</v>
      </c>
      <c r="D732" s="123" t="s">
        <v>242</v>
      </c>
    </row>
    <row r="733" spans="1:4" x14ac:dyDescent="0.2">
      <c r="A733" s="120">
        <v>462</v>
      </c>
      <c r="B733" s="121">
        <v>362</v>
      </c>
      <c r="C733" s="122" t="s">
        <v>387</v>
      </c>
      <c r="D733" s="123" t="s">
        <v>242</v>
      </c>
    </row>
    <row r="734" spans="1:4" x14ac:dyDescent="0.2">
      <c r="A734" s="120">
        <v>463</v>
      </c>
      <c r="B734" s="121">
        <v>363</v>
      </c>
      <c r="C734" s="122" t="s">
        <v>388</v>
      </c>
      <c r="D734" s="123" t="s">
        <v>242</v>
      </c>
    </row>
    <row r="735" spans="1:4" x14ac:dyDescent="0.2">
      <c r="A735" s="120">
        <v>464</v>
      </c>
      <c r="B735" s="121">
        <v>364</v>
      </c>
      <c r="C735" s="122" t="s">
        <v>389</v>
      </c>
      <c r="D735" s="123">
        <v>1</v>
      </c>
    </row>
    <row r="736" spans="1:4" x14ac:dyDescent="0.2">
      <c r="A736" s="120">
        <v>464</v>
      </c>
      <c r="B736" s="121">
        <v>365</v>
      </c>
      <c r="C736" s="122" t="s">
        <v>389</v>
      </c>
      <c r="D736" s="123">
        <v>1</v>
      </c>
    </row>
    <row r="737" spans="1:4" x14ac:dyDescent="0.2">
      <c r="A737" s="120">
        <v>465</v>
      </c>
      <c r="B737" s="121">
        <v>1410</v>
      </c>
      <c r="C737" s="122" t="s">
        <v>390</v>
      </c>
      <c r="D737" s="123">
        <v>1</v>
      </c>
    </row>
    <row r="738" spans="1:4" x14ac:dyDescent="0.2">
      <c r="A738" s="120">
        <v>465</v>
      </c>
      <c r="B738" s="121">
        <v>1411</v>
      </c>
      <c r="C738" s="122" t="s">
        <v>390</v>
      </c>
      <c r="D738" s="123">
        <v>1</v>
      </c>
    </row>
    <row r="739" spans="1:4" x14ac:dyDescent="0.2">
      <c r="A739" s="120">
        <v>466</v>
      </c>
      <c r="B739" s="121">
        <v>366</v>
      </c>
      <c r="C739" s="122" t="s">
        <v>391</v>
      </c>
      <c r="D739" s="123" t="s">
        <v>480</v>
      </c>
    </row>
    <row r="740" spans="1:4" x14ac:dyDescent="0.2">
      <c r="A740" s="120">
        <v>467</v>
      </c>
      <c r="B740" s="121">
        <v>367</v>
      </c>
      <c r="C740" s="122" t="s">
        <v>391</v>
      </c>
      <c r="D740" s="123" t="s">
        <v>480</v>
      </c>
    </row>
    <row r="741" spans="1:4" x14ac:dyDescent="0.2">
      <c r="A741" s="120">
        <v>468</v>
      </c>
      <c r="B741" s="121">
        <v>368</v>
      </c>
      <c r="C741" s="122" t="s">
        <v>391</v>
      </c>
      <c r="D741" s="123" t="s">
        <v>480</v>
      </c>
    </row>
    <row r="742" spans="1:4" x14ac:dyDescent="0.2">
      <c r="A742" s="120">
        <v>469</v>
      </c>
      <c r="B742" s="121">
        <v>369</v>
      </c>
      <c r="C742" s="122" t="s">
        <v>391</v>
      </c>
      <c r="D742" s="123" t="s">
        <v>480</v>
      </c>
    </row>
    <row r="743" spans="1:4" x14ac:dyDescent="0.2">
      <c r="A743" s="120">
        <v>470</v>
      </c>
      <c r="B743" s="121">
        <v>370</v>
      </c>
      <c r="C743" s="122" t="s">
        <v>391</v>
      </c>
      <c r="D743" s="123" t="s">
        <v>480</v>
      </c>
    </row>
    <row r="744" spans="1:4" x14ac:dyDescent="0.2">
      <c r="A744" s="120">
        <v>473</v>
      </c>
      <c r="B744" s="121">
        <v>1412</v>
      </c>
      <c r="C744" s="122" t="s">
        <v>392</v>
      </c>
      <c r="D744" s="123">
        <v>1</v>
      </c>
    </row>
    <row r="745" spans="1:4" x14ac:dyDescent="0.2">
      <c r="A745" s="120">
        <v>473</v>
      </c>
      <c r="B745" s="121">
        <v>1413</v>
      </c>
      <c r="C745" s="122" t="s">
        <v>392</v>
      </c>
      <c r="D745" s="123">
        <v>2</v>
      </c>
    </row>
    <row r="746" spans="1:4" x14ac:dyDescent="0.2">
      <c r="A746" s="120">
        <v>474</v>
      </c>
      <c r="B746" s="121">
        <v>1414</v>
      </c>
      <c r="C746" s="122" t="s">
        <v>393</v>
      </c>
      <c r="D746" s="123" t="s">
        <v>242</v>
      </c>
    </row>
    <row r="747" spans="1:4" x14ac:dyDescent="0.2">
      <c r="A747" s="120">
        <v>475</v>
      </c>
      <c r="B747" s="121">
        <v>1415</v>
      </c>
      <c r="C747" s="122" t="s">
        <v>394</v>
      </c>
      <c r="D747" s="123">
        <v>1</v>
      </c>
    </row>
    <row r="748" spans="1:4" x14ac:dyDescent="0.2">
      <c r="A748" s="120">
        <v>475</v>
      </c>
      <c r="B748" s="121">
        <v>1416</v>
      </c>
      <c r="C748" s="122" t="s">
        <v>394</v>
      </c>
      <c r="D748" s="123">
        <v>2</v>
      </c>
    </row>
    <row r="749" spans="1:4" x14ac:dyDescent="0.2">
      <c r="A749" s="120">
        <v>476</v>
      </c>
      <c r="B749" s="121">
        <v>1417</v>
      </c>
      <c r="C749" s="122" t="s">
        <v>395</v>
      </c>
      <c r="D749" s="123" t="s">
        <v>242</v>
      </c>
    </row>
    <row r="750" spans="1:4" x14ac:dyDescent="0.2">
      <c r="A750" s="120">
        <v>477</v>
      </c>
      <c r="B750" s="121">
        <v>1418</v>
      </c>
      <c r="C750" s="122" t="s">
        <v>395</v>
      </c>
      <c r="D750" s="123" t="s">
        <v>242</v>
      </c>
    </row>
    <row r="751" spans="1:4" x14ac:dyDescent="0.2">
      <c r="A751" s="120">
        <v>478</v>
      </c>
      <c r="B751" s="121">
        <v>1419</v>
      </c>
      <c r="C751" s="122" t="s">
        <v>325</v>
      </c>
      <c r="D751" s="123">
        <v>1</v>
      </c>
    </row>
    <row r="752" spans="1:4" x14ac:dyDescent="0.2">
      <c r="A752" s="120">
        <v>478</v>
      </c>
      <c r="B752" s="121">
        <v>1420</v>
      </c>
      <c r="C752" s="122" t="s">
        <v>325</v>
      </c>
      <c r="D752" s="123">
        <v>1</v>
      </c>
    </row>
    <row r="753" spans="1:4" x14ac:dyDescent="0.2">
      <c r="A753" s="120">
        <v>478</v>
      </c>
      <c r="B753" s="121">
        <v>1421</v>
      </c>
      <c r="C753" s="122" t="s">
        <v>325</v>
      </c>
      <c r="D753" s="123">
        <v>2</v>
      </c>
    </row>
    <row r="754" spans="1:4" x14ac:dyDescent="0.2">
      <c r="A754" s="120">
        <v>479</v>
      </c>
      <c r="B754" s="121">
        <v>1424</v>
      </c>
      <c r="C754" s="122" t="s">
        <v>383</v>
      </c>
      <c r="D754" s="123">
        <v>2</v>
      </c>
    </row>
    <row r="755" spans="1:4" x14ac:dyDescent="0.2">
      <c r="A755" s="120">
        <v>479</v>
      </c>
      <c r="B755" s="121">
        <v>1425</v>
      </c>
      <c r="C755" s="122" t="s">
        <v>383</v>
      </c>
      <c r="D755" s="123">
        <v>1</v>
      </c>
    </row>
    <row r="756" spans="1:4" x14ac:dyDescent="0.2">
      <c r="A756" s="120">
        <v>480</v>
      </c>
      <c r="B756" s="121">
        <v>1426</v>
      </c>
      <c r="C756" s="122" t="s">
        <v>383</v>
      </c>
      <c r="D756" s="123">
        <v>2</v>
      </c>
    </row>
    <row r="757" spans="1:4" x14ac:dyDescent="0.2">
      <c r="A757" s="120">
        <v>480</v>
      </c>
      <c r="B757" s="121">
        <v>1427</v>
      </c>
      <c r="C757" s="122" t="s">
        <v>383</v>
      </c>
      <c r="D757" s="123">
        <v>1</v>
      </c>
    </row>
    <row r="758" spans="1:4" x14ac:dyDescent="0.2">
      <c r="A758" s="120">
        <v>481</v>
      </c>
      <c r="B758" s="121">
        <v>1428</v>
      </c>
      <c r="C758" s="122" t="s">
        <v>383</v>
      </c>
      <c r="D758" s="123">
        <v>2</v>
      </c>
    </row>
    <row r="759" spans="1:4" x14ac:dyDescent="0.2">
      <c r="A759" s="120">
        <v>481</v>
      </c>
      <c r="B759" s="121">
        <v>1429</v>
      </c>
      <c r="C759" s="122" t="s">
        <v>383</v>
      </c>
      <c r="D759" s="123">
        <v>1</v>
      </c>
    </row>
    <row r="760" spans="1:4" x14ac:dyDescent="0.2">
      <c r="A760" s="120">
        <v>482</v>
      </c>
      <c r="B760" s="121">
        <v>378</v>
      </c>
      <c r="C760" s="122" t="s">
        <v>396</v>
      </c>
      <c r="D760" s="123" t="s">
        <v>397</v>
      </c>
    </row>
    <row r="761" spans="1:4" x14ac:dyDescent="0.2">
      <c r="A761" s="120">
        <v>483</v>
      </c>
      <c r="B761" s="121">
        <v>379</v>
      </c>
      <c r="C761" s="122" t="s">
        <v>398</v>
      </c>
      <c r="D761" s="123" t="s">
        <v>397</v>
      </c>
    </row>
    <row r="762" spans="1:4" x14ac:dyDescent="0.2">
      <c r="A762" s="120">
        <v>484</v>
      </c>
      <c r="B762" s="121">
        <v>380</v>
      </c>
      <c r="C762" s="122" t="s">
        <v>399</v>
      </c>
      <c r="D762" s="123" t="s">
        <v>397</v>
      </c>
    </row>
    <row r="763" spans="1:4" x14ac:dyDescent="0.2">
      <c r="A763" s="120">
        <v>485</v>
      </c>
      <c r="B763" s="121">
        <v>381</v>
      </c>
      <c r="C763" s="122" t="s">
        <v>400</v>
      </c>
      <c r="D763" s="123" t="s">
        <v>397</v>
      </c>
    </row>
    <row r="764" spans="1:4" x14ac:dyDescent="0.2">
      <c r="A764" s="120">
        <v>486</v>
      </c>
      <c r="B764" s="121">
        <v>382</v>
      </c>
      <c r="C764" s="122" t="s">
        <v>401</v>
      </c>
      <c r="D764" s="123" t="s">
        <v>397</v>
      </c>
    </row>
    <row r="765" spans="1:4" x14ac:dyDescent="0.2">
      <c r="A765" s="120">
        <v>487</v>
      </c>
      <c r="B765" s="121">
        <v>383</v>
      </c>
      <c r="C765" s="122" t="s">
        <v>402</v>
      </c>
      <c r="D765" s="123" t="s">
        <v>397</v>
      </c>
    </row>
    <row r="766" spans="1:4" x14ac:dyDescent="0.2">
      <c r="A766" s="120">
        <v>488</v>
      </c>
      <c r="B766" s="121">
        <v>384</v>
      </c>
      <c r="C766" s="122" t="s">
        <v>403</v>
      </c>
      <c r="D766" s="123" t="s">
        <v>397</v>
      </c>
    </row>
    <row r="767" spans="1:4" x14ac:dyDescent="0.2">
      <c r="A767" s="120">
        <v>489</v>
      </c>
      <c r="B767" s="121">
        <v>385</v>
      </c>
      <c r="C767" s="122" t="s">
        <v>404</v>
      </c>
      <c r="D767" s="123" t="s">
        <v>397</v>
      </c>
    </row>
    <row r="768" spans="1:4" x14ac:dyDescent="0.2">
      <c r="A768" s="120">
        <v>490</v>
      </c>
      <c r="B768" s="121">
        <v>386</v>
      </c>
      <c r="C768" s="122" t="s">
        <v>405</v>
      </c>
      <c r="D768" s="123" t="s">
        <v>397</v>
      </c>
    </row>
    <row r="769" spans="1:4" x14ac:dyDescent="0.2">
      <c r="A769" s="120">
        <v>491</v>
      </c>
      <c r="B769" s="121">
        <v>387</v>
      </c>
      <c r="C769" s="122" t="s">
        <v>406</v>
      </c>
      <c r="D769" s="123" t="s">
        <v>397</v>
      </c>
    </row>
    <row r="770" spans="1:4" x14ac:dyDescent="0.2">
      <c r="A770" s="120">
        <v>492</v>
      </c>
      <c r="B770" s="121">
        <v>388</v>
      </c>
      <c r="C770" s="122" t="s">
        <v>407</v>
      </c>
      <c r="D770" s="123" t="s">
        <v>397</v>
      </c>
    </row>
    <row r="771" spans="1:4" x14ac:dyDescent="0.2">
      <c r="A771" s="120">
        <v>493</v>
      </c>
      <c r="B771" s="121">
        <v>389</v>
      </c>
      <c r="C771" s="122" t="s">
        <v>408</v>
      </c>
      <c r="D771" s="123" t="s">
        <v>397</v>
      </c>
    </row>
    <row r="772" spans="1:4" x14ac:dyDescent="0.2">
      <c r="A772" s="120">
        <v>494</v>
      </c>
      <c r="B772" s="121">
        <v>390</v>
      </c>
      <c r="C772" s="122" t="s">
        <v>409</v>
      </c>
      <c r="D772" s="123" t="s">
        <v>397</v>
      </c>
    </row>
    <row r="773" spans="1:4" x14ac:dyDescent="0.2">
      <c r="A773" s="120">
        <v>495</v>
      </c>
      <c r="B773" s="121">
        <v>391</v>
      </c>
      <c r="C773" s="122" t="s">
        <v>410</v>
      </c>
      <c r="D773" s="123" t="s">
        <v>397</v>
      </c>
    </row>
    <row r="774" spans="1:4" x14ac:dyDescent="0.2">
      <c r="A774" s="120">
        <v>496</v>
      </c>
      <c r="B774" s="121">
        <v>392</v>
      </c>
      <c r="C774" s="122" t="s">
        <v>411</v>
      </c>
      <c r="D774" s="123" t="s">
        <v>397</v>
      </c>
    </row>
    <row r="775" spans="1:4" x14ac:dyDescent="0.2">
      <c r="A775" s="120">
        <v>497</v>
      </c>
      <c r="B775" s="121">
        <v>393</v>
      </c>
      <c r="C775" s="122" t="s">
        <v>412</v>
      </c>
      <c r="D775" s="123" t="s">
        <v>397</v>
      </c>
    </row>
    <row r="776" spans="1:4" x14ac:dyDescent="0.2">
      <c r="A776" s="120">
        <v>498</v>
      </c>
      <c r="B776" s="121">
        <v>394</v>
      </c>
      <c r="C776" s="122" t="s">
        <v>413</v>
      </c>
      <c r="D776" s="123" t="s">
        <v>397</v>
      </c>
    </row>
    <row r="777" spans="1:4" x14ac:dyDescent="0.2">
      <c r="A777" s="120">
        <v>701</v>
      </c>
      <c r="B777" s="121">
        <v>343</v>
      </c>
      <c r="C777" s="122" t="s">
        <v>414</v>
      </c>
      <c r="D777" s="123" t="s">
        <v>242</v>
      </c>
    </row>
    <row r="778" spans="1:4" x14ac:dyDescent="0.2">
      <c r="A778" s="120">
        <v>702</v>
      </c>
      <c r="B778" s="121">
        <v>344</v>
      </c>
      <c r="C778" s="122" t="s">
        <v>414</v>
      </c>
      <c r="D778" s="123" t="s">
        <v>242</v>
      </c>
    </row>
    <row r="779" spans="1:4" x14ac:dyDescent="0.2">
      <c r="A779" s="120">
        <v>703</v>
      </c>
      <c r="B779" s="121">
        <v>317</v>
      </c>
      <c r="C779" s="122" t="s">
        <v>348</v>
      </c>
      <c r="D779" s="123" t="s">
        <v>242</v>
      </c>
    </row>
    <row r="780" spans="1:4" x14ac:dyDescent="0.2">
      <c r="A780" s="120">
        <v>704</v>
      </c>
      <c r="B780" s="121">
        <v>318</v>
      </c>
      <c r="C780" s="122" t="s">
        <v>348</v>
      </c>
      <c r="D780" s="123" t="s">
        <v>242</v>
      </c>
    </row>
    <row r="781" spans="1:4" x14ac:dyDescent="0.2">
      <c r="A781" s="120">
        <v>705</v>
      </c>
      <c r="B781" s="121">
        <v>319</v>
      </c>
      <c r="C781" s="122" t="s">
        <v>348</v>
      </c>
      <c r="D781" s="123" t="s">
        <v>242</v>
      </c>
    </row>
    <row r="782" spans="1:4" x14ac:dyDescent="0.2">
      <c r="A782" s="120">
        <v>706</v>
      </c>
      <c r="B782" s="121">
        <v>320</v>
      </c>
      <c r="C782" s="122" t="s">
        <v>348</v>
      </c>
      <c r="D782" s="123" t="s">
        <v>242</v>
      </c>
    </row>
    <row r="783" spans="1:4" x14ac:dyDescent="0.2">
      <c r="A783" s="120">
        <v>707</v>
      </c>
      <c r="B783" s="121">
        <v>321</v>
      </c>
      <c r="C783" s="122" t="s">
        <v>348</v>
      </c>
      <c r="D783" s="123" t="s">
        <v>242</v>
      </c>
    </row>
    <row r="784" spans="1:4" x14ac:dyDescent="0.2">
      <c r="A784" s="120">
        <v>708</v>
      </c>
      <c r="B784" s="121">
        <v>322</v>
      </c>
      <c r="C784" s="122" t="s">
        <v>348</v>
      </c>
      <c r="D784" s="123" t="s">
        <v>242</v>
      </c>
    </row>
    <row r="785" spans="1:4" x14ac:dyDescent="0.2">
      <c r="A785" s="120">
        <v>709</v>
      </c>
      <c r="B785" s="121">
        <v>323</v>
      </c>
      <c r="C785" s="122" t="s">
        <v>348</v>
      </c>
      <c r="D785" s="123" t="s">
        <v>242</v>
      </c>
    </row>
    <row r="786" spans="1:4" x14ac:dyDescent="0.2">
      <c r="A786" s="120">
        <v>710</v>
      </c>
      <c r="B786" s="121">
        <v>324</v>
      </c>
      <c r="C786" s="122" t="s">
        <v>348</v>
      </c>
      <c r="D786" s="123" t="s">
        <v>242</v>
      </c>
    </row>
    <row r="787" spans="1:4" x14ac:dyDescent="0.2">
      <c r="A787" s="120">
        <v>711</v>
      </c>
      <c r="B787" s="121">
        <v>325</v>
      </c>
      <c r="C787" s="122" t="s">
        <v>348</v>
      </c>
      <c r="D787" s="123" t="s">
        <v>242</v>
      </c>
    </row>
    <row r="788" spans="1:4" x14ac:dyDescent="0.2">
      <c r="A788" s="120">
        <v>712</v>
      </c>
      <c r="B788" s="121">
        <v>326</v>
      </c>
      <c r="C788" s="122" t="s">
        <v>415</v>
      </c>
      <c r="D788" s="123" t="s">
        <v>242</v>
      </c>
    </row>
    <row r="789" spans="1:4" x14ac:dyDescent="0.2">
      <c r="A789" s="120">
        <v>713</v>
      </c>
      <c r="B789" s="121">
        <v>328</v>
      </c>
      <c r="C789" s="122" t="s">
        <v>415</v>
      </c>
      <c r="D789" s="123" t="s">
        <v>242</v>
      </c>
    </row>
    <row r="790" spans="1:4" x14ac:dyDescent="0.2">
      <c r="A790" s="120">
        <v>714</v>
      </c>
      <c r="B790" s="121">
        <v>329</v>
      </c>
      <c r="C790" s="122" t="s">
        <v>415</v>
      </c>
      <c r="D790" s="123" t="s">
        <v>242</v>
      </c>
    </row>
    <row r="791" spans="1:4" x14ac:dyDescent="0.2">
      <c r="A791" s="120">
        <v>715</v>
      </c>
      <c r="B791" s="121">
        <v>330</v>
      </c>
      <c r="C791" s="122" t="s">
        <v>415</v>
      </c>
      <c r="D791" s="123" t="s">
        <v>242</v>
      </c>
    </row>
    <row r="792" spans="1:4" x14ac:dyDescent="0.2">
      <c r="A792" s="120">
        <v>716</v>
      </c>
      <c r="B792" s="121">
        <v>339</v>
      </c>
      <c r="C792" s="122" t="s">
        <v>416</v>
      </c>
      <c r="D792" s="123" t="s">
        <v>242</v>
      </c>
    </row>
    <row r="793" spans="1:4" x14ac:dyDescent="0.2">
      <c r="A793" s="120">
        <v>717</v>
      </c>
      <c r="B793" s="121">
        <v>340</v>
      </c>
      <c r="C793" s="122" t="s">
        <v>416</v>
      </c>
      <c r="D793" s="123" t="s">
        <v>242</v>
      </c>
    </row>
    <row r="794" spans="1:4" x14ac:dyDescent="0.2">
      <c r="A794" s="120">
        <v>718</v>
      </c>
      <c r="B794" s="121">
        <v>341</v>
      </c>
      <c r="C794" s="122" t="s">
        <v>417</v>
      </c>
      <c r="D794" s="123" t="s">
        <v>242</v>
      </c>
    </row>
    <row r="795" spans="1:4" x14ac:dyDescent="0.2">
      <c r="A795" s="120">
        <v>719</v>
      </c>
      <c r="B795" s="121">
        <v>342</v>
      </c>
      <c r="C795" s="122" t="s">
        <v>417</v>
      </c>
      <c r="D795" s="123" t="s">
        <v>242</v>
      </c>
    </row>
    <row r="796" spans="1:4" x14ac:dyDescent="0.2">
      <c r="A796" s="120">
        <v>720</v>
      </c>
      <c r="B796" s="121">
        <v>331</v>
      </c>
      <c r="C796" s="122" t="s">
        <v>281</v>
      </c>
      <c r="D796" s="123">
        <v>1</v>
      </c>
    </row>
    <row r="797" spans="1:4" x14ac:dyDescent="0.2">
      <c r="A797" s="120">
        <v>720</v>
      </c>
      <c r="B797" s="121">
        <v>332</v>
      </c>
      <c r="C797" s="122" t="s">
        <v>281</v>
      </c>
      <c r="D797" s="123">
        <v>1</v>
      </c>
    </row>
    <row r="798" spans="1:4" x14ac:dyDescent="0.2">
      <c r="A798" s="120">
        <v>720</v>
      </c>
      <c r="B798" s="121">
        <v>333</v>
      </c>
      <c r="C798" s="122" t="s">
        <v>281</v>
      </c>
      <c r="D798" s="123">
        <v>2</v>
      </c>
    </row>
    <row r="799" spans="1:4" x14ac:dyDescent="0.2">
      <c r="A799" s="120">
        <v>721</v>
      </c>
      <c r="B799" s="121">
        <v>327</v>
      </c>
      <c r="C799" s="122" t="s">
        <v>418</v>
      </c>
      <c r="D799" s="123">
        <v>2</v>
      </c>
    </row>
    <row r="800" spans="1:4" x14ac:dyDescent="0.2">
      <c r="A800" s="120">
        <v>721</v>
      </c>
      <c r="B800" s="121">
        <v>336</v>
      </c>
      <c r="C800" s="122" t="s">
        <v>418</v>
      </c>
      <c r="D800" s="123">
        <v>1</v>
      </c>
    </row>
    <row r="801" spans="1:4" x14ac:dyDescent="0.2">
      <c r="A801" s="120">
        <v>722</v>
      </c>
      <c r="B801" s="121">
        <v>13067</v>
      </c>
      <c r="C801" s="122" t="s">
        <v>418</v>
      </c>
      <c r="D801" s="123">
        <v>2</v>
      </c>
    </row>
    <row r="802" spans="1:4" x14ac:dyDescent="0.2">
      <c r="A802" s="120">
        <v>722</v>
      </c>
      <c r="B802" s="121">
        <v>13068</v>
      </c>
      <c r="C802" s="122" t="s">
        <v>418</v>
      </c>
      <c r="D802" s="123">
        <v>1</v>
      </c>
    </row>
    <row r="803" spans="1:4" x14ac:dyDescent="0.2">
      <c r="A803" s="120">
        <v>723</v>
      </c>
      <c r="B803" s="121">
        <v>13070</v>
      </c>
      <c r="C803" s="122" t="s">
        <v>418</v>
      </c>
      <c r="D803" s="123">
        <v>2</v>
      </c>
    </row>
    <row r="804" spans="1:4" x14ac:dyDescent="0.2">
      <c r="A804" s="120">
        <v>723</v>
      </c>
      <c r="B804" s="121">
        <v>13071</v>
      </c>
      <c r="C804" s="122" t="s">
        <v>418</v>
      </c>
      <c r="D804" s="123">
        <v>1</v>
      </c>
    </row>
    <row r="805" spans="1:4" x14ac:dyDescent="0.2">
      <c r="A805" s="120">
        <v>724</v>
      </c>
      <c r="B805" s="121">
        <v>13073</v>
      </c>
      <c r="C805" s="122" t="s">
        <v>418</v>
      </c>
      <c r="D805" s="123">
        <v>2</v>
      </c>
    </row>
    <row r="806" spans="1:4" x14ac:dyDescent="0.2">
      <c r="A806" s="120">
        <v>724</v>
      </c>
      <c r="B806" s="121">
        <v>13074</v>
      </c>
      <c r="C806" s="122" t="s">
        <v>418</v>
      </c>
      <c r="D806" s="123">
        <v>1</v>
      </c>
    </row>
    <row r="807" spans="1:4" x14ac:dyDescent="0.2">
      <c r="A807" s="120">
        <v>725</v>
      </c>
      <c r="B807" s="121">
        <v>13076</v>
      </c>
      <c r="C807" s="122" t="s">
        <v>418</v>
      </c>
      <c r="D807" s="123">
        <v>2</v>
      </c>
    </row>
    <row r="808" spans="1:4" x14ac:dyDescent="0.2">
      <c r="A808" s="120">
        <v>725</v>
      </c>
      <c r="B808" s="121">
        <v>13077</v>
      </c>
      <c r="C808" s="122" t="s">
        <v>418</v>
      </c>
      <c r="D808" s="123">
        <v>1</v>
      </c>
    </row>
    <row r="809" spans="1:4" x14ac:dyDescent="0.2">
      <c r="A809" s="120">
        <v>726</v>
      </c>
      <c r="B809" s="121">
        <v>13079</v>
      </c>
      <c r="C809" s="122" t="s">
        <v>418</v>
      </c>
      <c r="D809" s="123">
        <v>2</v>
      </c>
    </row>
    <row r="810" spans="1:4" x14ac:dyDescent="0.2">
      <c r="A810" s="120">
        <v>726</v>
      </c>
      <c r="B810" s="121">
        <v>13080</v>
      </c>
      <c r="C810" s="122" t="s">
        <v>418</v>
      </c>
      <c r="D810" s="123">
        <v>1</v>
      </c>
    </row>
    <row r="811" spans="1:4" x14ac:dyDescent="0.2">
      <c r="A811" s="120">
        <v>727</v>
      </c>
      <c r="B811" s="121">
        <v>13032</v>
      </c>
      <c r="C811" s="122" t="s">
        <v>418</v>
      </c>
      <c r="D811" s="123">
        <v>2</v>
      </c>
    </row>
    <row r="812" spans="1:4" x14ac:dyDescent="0.2">
      <c r="A812" s="120">
        <v>727</v>
      </c>
      <c r="B812" s="121">
        <v>13033</v>
      </c>
      <c r="C812" s="122" t="s">
        <v>418</v>
      </c>
      <c r="D812" s="123">
        <v>1</v>
      </c>
    </row>
    <row r="813" spans="1:4" x14ac:dyDescent="0.2">
      <c r="A813" s="120">
        <v>728</v>
      </c>
      <c r="B813" s="121">
        <v>13034</v>
      </c>
      <c r="C813" s="122" t="s">
        <v>419</v>
      </c>
      <c r="D813" s="123">
        <v>2</v>
      </c>
    </row>
    <row r="814" spans="1:4" x14ac:dyDescent="0.2">
      <c r="A814" s="120">
        <v>729</v>
      </c>
      <c r="B814" s="121">
        <v>13035</v>
      </c>
      <c r="C814" s="122" t="s">
        <v>418</v>
      </c>
      <c r="D814" s="123">
        <v>2</v>
      </c>
    </row>
    <row r="815" spans="1:4" x14ac:dyDescent="0.2">
      <c r="A815" s="120">
        <v>729</v>
      </c>
      <c r="B815" s="121">
        <v>13036</v>
      </c>
      <c r="C815" s="122" t="s">
        <v>418</v>
      </c>
      <c r="D815" s="123">
        <v>1</v>
      </c>
    </row>
    <row r="816" spans="1:4" x14ac:dyDescent="0.2">
      <c r="A816" s="120">
        <v>730</v>
      </c>
      <c r="B816" s="121">
        <v>13037</v>
      </c>
      <c r="C816" s="122" t="s">
        <v>419</v>
      </c>
      <c r="D816" s="123">
        <v>2</v>
      </c>
    </row>
    <row r="817" spans="1:4" x14ac:dyDescent="0.2">
      <c r="A817" s="120">
        <v>731</v>
      </c>
      <c r="B817" s="121">
        <v>13038</v>
      </c>
      <c r="C817" s="122" t="s">
        <v>418</v>
      </c>
      <c r="D817" s="123">
        <v>2</v>
      </c>
    </row>
    <row r="818" spans="1:4" x14ac:dyDescent="0.2">
      <c r="A818" s="120">
        <v>731</v>
      </c>
      <c r="B818" s="121">
        <v>13039</v>
      </c>
      <c r="C818" s="122" t="s">
        <v>418</v>
      </c>
      <c r="D818" s="123">
        <v>1</v>
      </c>
    </row>
    <row r="819" spans="1:4" x14ac:dyDescent="0.2">
      <c r="A819" s="120">
        <v>732</v>
      </c>
      <c r="B819" s="121">
        <v>13040</v>
      </c>
      <c r="C819" s="122" t="s">
        <v>419</v>
      </c>
      <c r="D819" s="123">
        <v>2</v>
      </c>
    </row>
    <row r="820" spans="1:4" x14ac:dyDescent="0.2">
      <c r="A820" s="120">
        <v>733</v>
      </c>
      <c r="B820" s="121">
        <v>13041</v>
      </c>
      <c r="C820" s="122" t="s">
        <v>418</v>
      </c>
      <c r="D820" s="123">
        <v>2</v>
      </c>
    </row>
    <row r="821" spans="1:4" x14ac:dyDescent="0.2">
      <c r="A821" s="120">
        <v>733</v>
      </c>
      <c r="B821" s="121">
        <v>13042</v>
      </c>
      <c r="C821" s="122" t="s">
        <v>418</v>
      </c>
      <c r="D821" s="123">
        <v>1</v>
      </c>
    </row>
    <row r="822" spans="1:4" x14ac:dyDescent="0.2">
      <c r="A822" s="120">
        <v>734</v>
      </c>
      <c r="B822" s="121">
        <v>13043</v>
      </c>
      <c r="C822" s="122" t="s">
        <v>419</v>
      </c>
      <c r="D822" s="123">
        <v>2</v>
      </c>
    </row>
    <row r="823" spans="1:4" x14ac:dyDescent="0.2">
      <c r="A823" s="120">
        <v>735</v>
      </c>
      <c r="B823" s="121">
        <v>13044</v>
      </c>
      <c r="C823" s="122" t="s">
        <v>418</v>
      </c>
      <c r="D823" s="123">
        <v>2</v>
      </c>
    </row>
    <row r="824" spans="1:4" x14ac:dyDescent="0.2">
      <c r="A824" s="120">
        <v>735</v>
      </c>
      <c r="B824" s="121">
        <v>13045</v>
      </c>
      <c r="C824" s="122" t="s">
        <v>418</v>
      </c>
      <c r="D824" s="123">
        <v>1</v>
      </c>
    </row>
    <row r="825" spans="1:4" x14ac:dyDescent="0.2">
      <c r="A825" s="120">
        <v>736</v>
      </c>
      <c r="B825" s="121">
        <v>13046</v>
      </c>
      <c r="C825" s="122" t="s">
        <v>419</v>
      </c>
      <c r="D825" s="123">
        <v>2</v>
      </c>
    </row>
    <row r="826" spans="1:4" x14ac:dyDescent="0.2">
      <c r="A826" s="120">
        <v>737</v>
      </c>
      <c r="B826" s="121">
        <v>13047</v>
      </c>
      <c r="C826" s="122" t="s">
        <v>418</v>
      </c>
      <c r="D826" s="123">
        <v>2</v>
      </c>
    </row>
    <row r="827" spans="1:4" x14ac:dyDescent="0.2">
      <c r="A827" s="120">
        <v>737</v>
      </c>
      <c r="B827" s="121">
        <v>13048</v>
      </c>
      <c r="C827" s="122" t="s">
        <v>418</v>
      </c>
      <c r="D827" s="123">
        <v>1</v>
      </c>
    </row>
    <row r="828" spans="1:4" x14ac:dyDescent="0.2">
      <c r="A828" s="120">
        <v>738</v>
      </c>
      <c r="B828" s="121">
        <v>13049</v>
      </c>
      <c r="C828" s="122" t="s">
        <v>419</v>
      </c>
      <c r="D828" s="123">
        <v>2</v>
      </c>
    </row>
    <row r="829" spans="1:4" x14ac:dyDescent="0.2">
      <c r="A829" s="120">
        <v>739</v>
      </c>
      <c r="B829" s="121">
        <v>13050</v>
      </c>
      <c r="C829" s="122" t="s">
        <v>418</v>
      </c>
      <c r="D829" s="123">
        <v>2</v>
      </c>
    </row>
    <row r="830" spans="1:4" x14ac:dyDescent="0.2">
      <c r="A830" s="120">
        <v>739</v>
      </c>
      <c r="B830" s="121">
        <v>13051</v>
      </c>
      <c r="C830" s="122" t="s">
        <v>418</v>
      </c>
      <c r="D830" s="123">
        <v>1</v>
      </c>
    </row>
    <row r="831" spans="1:4" x14ac:dyDescent="0.2">
      <c r="A831" s="120">
        <v>740</v>
      </c>
      <c r="B831" s="121">
        <v>13052</v>
      </c>
      <c r="C831" s="122" t="s">
        <v>419</v>
      </c>
      <c r="D831" s="123">
        <v>2</v>
      </c>
    </row>
    <row r="832" spans="1:4" x14ac:dyDescent="0.2">
      <c r="A832" s="120">
        <v>741</v>
      </c>
      <c r="B832" s="121">
        <v>13053</v>
      </c>
      <c r="C832" s="122" t="s">
        <v>418</v>
      </c>
      <c r="D832" s="123">
        <v>2</v>
      </c>
    </row>
    <row r="833" spans="1:4" x14ac:dyDescent="0.2">
      <c r="A833" s="120">
        <v>741</v>
      </c>
      <c r="B833" s="121">
        <v>13054</v>
      </c>
      <c r="C833" s="122" t="s">
        <v>418</v>
      </c>
      <c r="D833" s="123">
        <v>1</v>
      </c>
    </row>
    <row r="834" spans="1:4" x14ac:dyDescent="0.2">
      <c r="A834" s="120">
        <v>742</v>
      </c>
      <c r="B834" s="121">
        <v>13055</v>
      </c>
      <c r="C834" s="122" t="s">
        <v>419</v>
      </c>
      <c r="D834" s="123">
        <v>2</v>
      </c>
    </row>
    <row r="835" spans="1:4" x14ac:dyDescent="0.2">
      <c r="A835" s="120">
        <v>743</v>
      </c>
      <c r="B835" s="121">
        <v>13056</v>
      </c>
      <c r="C835" s="122" t="s">
        <v>418</v>
      </c>
      <c r="D835" s="123">
        <v>2</v>
      </c>
    </row>
    <row r="836" spans="1:4" x14ac:dyDescent="0.2">
      <c r="A836" s="120">
        <v>743</v>
      </c>
      <c r="B836" s="121">
        <v>13057</v>
      </c>
      <c r="C836" s="122" t="s">
        <v>418</v>
      </c>
      <c r="D836" s="123">
        <v>1</v>
      </c>
    </row>
    <row r="837" spans="1:4" x14ac:dyDescent="0.2">
      <c r="A837" s="120">
        <v>744</v>
      </c>
      <c r="B837" s="121">
        <v>13058</v>
      </c>
      <c r="C837" s="122" t="s">
        <v>419</v>
      </c>
      <c r="D837" s="123">
        <v>2</v>
      </c>
    </row>
    <row r="838" spans="1:4" x14ac:dyDescent="0.2">
      <c r="A838" s="120">
        <v>745</v>
      </c>
      <c r="B838" s="121">
        <v>13059</v>
      </c>
      <c r="C838" s="122" t="s">
        <v>418</v>
      </c>
      <c r="D838" s="123">
        <v>2</v>
      </c>
    </row>
    <row r="839" spans="1:4" x14ac:dyDescent="0.2">
      <c r="A839" s="120">
        <v>745</v>
      </c>
      <c r="B839" s="121">
        <v>13060</v>
      </c>
      <c r="C839" s="122" t="s">
        <v>418</v>
      </c>
      <c r="D839" s="123">
        <v>1</v>
      </c>
    </row>
    <row r="840" spans="1:4" x14ac:dyDescent="0.2">
      <c r="A840" s="120">
        <v>746</v>
      </c>
      <c r="B840" s="121">
        <v>13061</v>
      </c>
      <c r="C840" s="122" t="s">
        <v>419</v>
      </c>
      <c r="D840" s="123">
        <v>2</v>
      </c>
    </row>
    <row r="841" spans="1:4" x14ac:dyDescent="0.2">
      <c r="A841" s="120">
        <v>747</v>
      </c>
      <c r="B841" s="121">
        <v>13062</v>
      </c>
      <c r="C841" s="122" t="s">
        <v>418</v>
      </c>
      <c r="D841" s="123">
        <v>2</v>
      </c>
    </row>
    <row r="842" spans="1:4" x14ac:dyDescent="0.2">
      <c r="A842" s="120">
        <v>747</v>
      </c>
      <c r="B842" s="121">
        <v>13063</v>
      </c>
      <c r="C842" s="122" t="s">
        <v>418</v>
      </c>
      <c r="D842" s="123">
        <v>1</v>
      </c>
    </row>
    <row r="843" spans="1:4" x14ac:dyDescent="0.2">
      <c r="A843" s="120">
        <v>748</v>
      </c>
      <c r="B843" s="121">
        <v>13064</v>
      </c>
      <c r="C843" s="122" t="s">
        <v>418</v>
      </c>
      <c r="D843" s="123">
        <v>2</v>
      </c>
    </row>
    <row r="844" spans="1:4" x14ac:dyDescent="0.2">
      <c r="A844" s="120">
        <v>748</v>
      </c>
      <c r="B844" s="121">
        <v>13065</v>
      </c>
      <c r="C844" s="122" t="s">
        <v>418</v>
      </c>
      <c r="D844" s="123">
        <v>1</v>
      </c>
    </row>
    <row r="845" spans="1:4" x14ac:dyDescent="0.2">
      <c r="A845" s="120">
        <v>749</v>
      </c>
      <c r="B845" s="121">
        <v>13066</v>
      </c>
      <c r="C845" s="122" t="s">
        <v>419</v>
      </c>
      <c r="D845" s="123">
        <v>2</v>
      </c>
    </row>
    <row r="846" spans="1:4" x14ac:dyDescent="0.2">
      <c r="A846" s="120">
        <v>752</v>
      </c>
      <c r="B846" s="121">
        <v>13011</v>
      </c>
      <c r="C846" s="122" t="s">
        <v>418</v>
      </c>
      <c r="D846" s="123">
        <v>2</v>
      </c>
    </row>
    <row r="847" spans="1:4" x14ac:dyDescent="0.2">
      <c r="A847" s="120">
        <v>752</v>
      </c>
      <c r="B847" s="121">
        <v>13012</v>
      </c>
      <c r="C847" s="122" t="s">
        <v>418</v>
      </c>
      <c r="D847" s="123">
        <v>1</v>
      </c>
    </row>
    <row r="848" spans="1:4" x14ac:dyDescent="0.2">
      <c r="A848" s="120">
        <v>753</v>
      </c>
      <c r="B848" s="121">
        <v>13013</v>
      </c>
      <c r="C848" s="122" t="s">
        <v>420</v>
      </c>
      <c r="D848" s="123">
        <v>2</v>
      </c>
    </row>
    <row r="849" spans="1:4" x14ac:dyDescent="0.2">
      <c r="A849" s="120">
        <v>754</v>
      </c>
      <c r="B849" s="121">
        <v>13014</v>
      </c>
      <c r="C849" s="122" t="s">
        <v>418</v>
      </c>
      <c r="D849" s="123">
        <v>2</v>
      </c>
    </row>
    <row r="850" spans="1:4" x14ac:dyDescent="0.2">
      <c r="A850" s="120">
        <v>754</v>
      </c>
      <c r="B850" s="121">
        <v>13015</v>
      </c>
      <c r="C850" s="122" t="s">
        <v>418</v>
      </c>
      <c r="D850" s="123">
        <v>1</v>
      </c>
    </row>
    <row r="851" spans="1:4" x14ac:dyDescent="0.2">
      <c r="A851" s="120">
        <v>755</v>
      </c>
      <c r="B851" s="121">
        <v>13016</v>
      </c>
      <c r="C851" s="122" t="s">
        <v>420</v>
      </c>
      <c r="D851" s="123">
        <v>2</v>
      </c>
    </row>
    <row r="852" spans="1:4" x14ac:dyDescent="0.2">
      <c r="A852" s="120">
        <v>756</v>
      </c>
      <c r="B852" s="121">
        <v>13017</v>
      </c>
      <c r="C852" s="122" t="s">
        <v>418</v>
      </c>
      <c r="D852" s="123">
        <v>2</v>
      </c>
    </row>
    <row r="853" spans="1:4" x14ac:dyDescent="0.2">
      <c r="A853" s="120">
        <v>756</v>
      </c>
      <c r="B853" s="121">
        <v>13018</v>
      </c>
      <c r="C853" s="122" t="s">
        <v>418</v>
      </c>
      <c r="D853" s="123">
        <v>1</v>
      </c>
    </row>
    <row r="854" spans="1:4" x14ac:dyDescent="0.2">
      <c r="A854" s="120">
        <v>757</v>
      </c>
      <c r="B854" s="121">
        <v>13019</v>
      </c>
      <c r="C854" s="122" t="s">
        <v>420</v>
      </c>
      <c r="D854" s="123">
        <v>2</v>
      </c>
    </row>
    <row r="855" spans="1:4" x14ac:dyDescent="0.2">
      <c r="A855" s="120">
        <v>758</v>
      </c>
      <c r="B855" s="121">
        <v>13020</v>
      </c>
      <c r="C855" s="122" t="s">
        <v>418</v>
      </c>
      <c r="D855" s="123">
        <v>2</v>
      </c>
    </row>
    <row r="856" spans="1:4" x14ac:dyDescent="0.2">
      <c r="A856" s="120">
        <v>758</v>
      </c>
      <c r="B856" s="121">
        <v>13021</v>
      </c>
      <c r="C856" s="122" t="s">
        <v>418</v>
      </c>
      <c r="D856" s="123">
        <v>1</v>
      </c>
    </row>
    <row r="857" spans="1:4" x14ac:dyDescent="0.2">
      <c r="A857" s="120">
        <v>759</v>
      </c>
      <c r="B857" s="121">
        <v>13022</v>
      </c>
      <c r="C857" s="122" t="s">
        <v>420</v>
      </c>
      <c r="D857" s="123">
        <v>2</v>
      </c>
    </row>
    <row r="858" spans="1:4" x14ac:dyDescent="0.2">
      <c r="A858" s="120">
        <v>760</v>
      </c>
      <c r="B858" s="121">
        <v>13023</v>
      </c>
      <c r="C858" s="122" t="s">
        <v>418</v>
      </c>
      <c r="D858" s="123">
        <v>2</v>
      </c>
    </row>
    <row r="859" spans="1:4" x14ac:dyDescent="0.2">
      <c r="A859" s="120">
        <v>760</v>
      </c>
      <c r="B859" s="121">
        <v>13024</v>
      </c>
      <c r="C859" s="122" t="s">
        <v>418</v>
      </c>
      <c r="D859" s="123">
        <v>1</v>
      </c>
    </row>
    <row r="860" spans="1:4" x14ac:dyDescent="0.2">
      <c r="A860" s="120">
        <v>761</v>
      </c>
      <c r="B860" s="121">
        <v>13025</v>
      </c>
      <c r="C860" s="122" t="s">
        <v>420</v>
      </c>
      <c r="D860" s="123">
        <v>2</v>
      </c>
    </row>
    <row r="861" spans="1:4" x14ac:dyDescent="0.2">
      <c r="A861" s="120">
        <v>762</v>
      </c>
      <c r="B861" s="121">
        <v>13026</v>
      </c>
      <c r="C861" s="122" t="s">
        <v>418</v>
      </c>
      <c r="D861" s="123">
        <v>2</v>
      </c>
    </row>
    <row r="862" spans="1:4" x14ac:dyDescent="0.2">
      <c r="A862" s="120">
        <v>762</v>
      </c>
      <c r="B862" s="121">
        <v>13027</v>
      </c>
      <c r="C862" s="122" t="s">
        <v>418</v>
      </c>
      <c r="D862" s="123">
        <v>1</v>
      </c>
    </row>
    <row r="863" spans="1:4" x14ac:dyDescent="0.2">
      <c r="A863" s="120">
        <v>763</v>
      </c>
      <c r="B863" s="121">
        <v>13028</v>
      </c>
      <c r="C863" s="122" t="s">
        <v>420</v>
      </c>
      <c r="D863" s="123">
        <v>2</v>
      </c>
    </row>
    <row r="864" spans="1:4" x14ac:dyDescent="0.2">
      <c r="A864" s="120">
        <v>764</v>
      </c>
      <c r="B864" s="121">
        <v>13002</v>
      </c>
      <c r="C864" s="122" t="s">
        <v>418</v>
      </c>
      <c r="D864" s="123">
        <v>2</v>
      </c>
    </row>
    <row r="865" spans="1:4" x14ac:dyDescent="0.2">
      <c r="A865" s="120">
        <v>764</v>
      </c>
      <c r="B865" s="121">
        <v>13003</v>
      </c>
      <c r="C865" s="122" t="s">
        <v>418</v>
      </c>
      <c r="D865" s="123">
        <v>1</v>
      </c>
    </row>
    <row r="866" spans="1:4" x14ac:dyDescent="0.2">
      <c r="A866" s="120">
        <v>765</v>
      </c>
      <c r="B866" s="121">
        <v>13004</v>
      </c>
      <c r="C866" s="122" t="s">
        <v>420</v>
      </c>
      <c r="D866" s="123">
        <v>2</v>
      </c>
    </row>
    <row r="867" spans="1:4" x14ac:dyDescent="0.2">
      <c r="A867" s="120">
        <v>766</v>
      </c>
      <c r="B867" s="121">
        <v>13005</v>
      </c>
      <c r="C867" s="122" t="s">
        <v>418</v>
      </c>
      <c r="D867" s="123">
        <v>2</v>
      </c>
    </row>
    <row r="868" spans="1:4" x14ac:dyDescent="0.2">
      <c r="A868" s="120">
        <v>766</v>
      </c>
      <c r="B868" s="121">
        <v>13006</v>
      </c>
      <c r="C868" s="122" t="s">
        <v>418</v>
      </c>
      <c r="D868" s="123">
        <v>1</v>
      </c>
    </row>
    <row r="869" spans="1:4" x14ac:dyDescent="0.2">
      <c r="A869" s="120">
        <v>767</v>
      </c>
      <c r="B869" s="121">
        <v>13007</v>
      </c>
      <c r="C869" s="122" t="s">
        <v>420</v>
      </c>
      <c r="D869" s="123">
        <v>2</v>
      </c>
    </row>
    <row r="870" spans="1:4" x14ac:dyDescent="0.2">
      <c r="A870" s="120">
        <v>768</v>
      </c>
      <c r="B870" s="121">
        <v>13008</v>
      </c>
      <c r="C870" s="122" t="s">
        <v>418</v>
      </c>
      <c r="D870" s="123">
        <v>2</v>
      </c>
    </row>
    <row r="871" spans="1:4" x14ac:dyDescent="0.2">
      <c r="A871" s="120">
        <v>768</v>
      </c>
      <c r="B871" s="121">
        <v>13009</v>
      </c>
      <c r="C871" s="122" t="s">
        <v>418</v>
      </c>
      <c r="D871" s="123">
        <v>1</v>
      </c>
    </row>
    <row r="872" spans="1:4" x14ac:dyDescent="0.2">
      <c r="A872" s="120">
        <v>769</v>
      </c>
      <c r="B872" s="121">
        <v>13010</v>
      </c>
      <c r="C872" s="122" t="s">
        <v>420</v>
      </c>
      <c r="D872" s="123">
        <v>2</v>
      </c>
    </row>
    <row r="873" spans="1:4" x14ac:dyDescent="0.2">
      <c r="A873" s="120">
        <v>770</v>
      </c>
      <c r="B873" s="121">
        <v>13001</v>
      </c>
      <c r="C873" s="122" t="s">
        <v>421</v>
      </c>
      <c r="D873" s="123">
        <v>2</v>
      </c>
    </row>
    <row r="874" spans="1:4" x14ac:dyDescent="0.2">
      <c r="A874" s="120">
        <v>775</v>
      </c>
      <c r="B874" s="121">
        <v>334</v>
      </c>
      <c r="C874" s="122" t="s">
        <v>422</v>
      </c>
      <c r="D874" s="123" t="s">
        <v>242</v>
      </c>
    </row>
    <row r="875" spans="1:4" x14ac:dyDescent="0.2">
      <c r="A875" s="120">
        <v>776</v>
      </c>
      <c r="B875" s="121">
        <v>335</v>
      </c>
      <c r="C875" s="122" t="s">
        <v>422</v>
      </c>
      <c r="D875" s="123" t="s">
        <v>242</v>
      </c>
    </row>
    <row r="876" spans="1:4" x14ac:dyDescent="0.2">
      <c r="A876" s="120">
        <v>781</v>
      </c>
      <c r="B876" s="121">
        <v>327</v>
      </c>
      <c r="C876" s="122" t="s">
        <v>418</v>
      </c>
      <c r="D876" s="123" t="s">
        <v>242</v>
      </c>
    </row>
    <row r="877" spans="1:4" x14ac:dyDescent="0.2">
      <c r="A877" s="120">
        <v>782</v>
      </c>
      <c r="B877" s="121">
        <v>13069</v>
      </c>
      <c r="C877" s="122" t="s">
        <v>418</v>
      </c>
      <c r="D877" s="123">
        <v>1</v>
      </c>
    </row>
    <row r="878" spans="1:4" x14ac:dyDescent="0.2">
      <c r="A878" s="120">
        <v>783</v>
      </c>
      <c r="B878" s="121">
        <v>13072</v>
      </c>
      <c r="C878" s="122" t="s">
        <v>418</v>
      </c>
      <c r="D878" s="123">
        <v>1</v>
      </c>
    </row>
    <row r="879" spans="1:4" x14ac:dyDescent="0.2">
      <c r="A879" s="120">
        <v>784</v>
      </c>
      <c r="B879" s="121">
        <v>13075</v>
      </c>
      <c r="C879" s="122" t="s">
        <v>418</v>
      </c>
      <c r="D879" s="123">
        <v>1</v>
      </c>
    </row>
    <row r="880" spans="1:4" x14ac:dyDescent="0.2">
      <c r="A880" s="120">
        <v>785</v>
      </c>
      <c r="B880" s="121">
        <v>13078</v>
      </c>
      <c r="C880" s="122" t="s">
        <v>418</v>
      </c>
      <c r="D880" s="123">
        <v>1</v>
      </c>
    </row>
    <row r="881" spans="1:4" x14ac:dyDescent="0.2">
      <c r="A881" s="120">
        <v>786</v>
      </c>
      <c r="B881" s="121">
        <v>13081</v>
      </c>
      <c r="C881" s="122" t="s">
        <v>418</v>
      </c>
      <c r="D881" s="123">
        <v>1</v>
      </c>
    </row>
    <row r="882" spans="1:4" x14ac:dyDescent="0.2">
      <c r="A882" s="120">
        <v>787</v>
      </c>
      <c r="B882" s="121">
        <v>13082</v>
      </c>
      <c r="C882" s="122" t="s">
        <v>423</v>
      </c>
      <c r="D882" s="123">
        <v>2</v>
      </c>
    </row>
    <row r="883" spans="1:4" x14ac:dyDescent="0.2">
      <c r="A883" s="120">
        <v>787</v>
      </c>
      <c r="B883" s="121">
        <v>13083</v>
      </c>
      <c r="C883" s="122" t="s">
        <v>423</v>
      </c>
      <c r="D883" s="123">
        <v>1</v>
      </c>
    </row>
    <row r="884" spans="1:4" x14ac:dyDescent="0.2">
      <c r="A884" s="120">
        <v>788</v>
      </c>
      <c r="B884" s="121">
        <v>13084</v>
      </c>
      <c r="C884" s="122" t="s">
        <v>424</v>
      </c>
      <c r="D884" s="123">
        <v>1</v>
      </c>
    </row>
    <row r="885" spans="1:4" x14ac:dyDescent="0.2">
      <c r="A885" s="120">
        <v>789</v>
      </c>
      <c r="B885" s="121">
        <v>13085</v>
      </c>
      <c r="C885" s="122" t="s">
        <v>425</v>
      </c>
      <c r="D885" s="123">
        <v>2</v>
      </c>
    </row>
    <row r="886" spans="1:4" x14ac:dyDescent="0.2">
      <c r="A886" s="120">
        <v>789</v>
      </c>
      <c r="B886" s="121">
        <v>13086</v>
      </c>
      <c r="C886" s="122" t="s">
        <v>425</v>
      </c>
      <c r="D886" s="123">
        <v>1</v>
      </c>
    </row>
    <row r="887" spans="1:4" x14ac:dyDescent="0.2">
      <c r="A887" s="120">
        <v>790</v>
      </c>
      <c r="B887" s="121">
        <v>13087</v>
      </c>
      <c r="C887" s="122" t="s">
        <v>426</v>
      </c>
      <c r="D887" s="123">
        <v>1</v>
      </c>
    </row>
    <row r="888" spans="1:4" x14ac:dyDescent="0.2">
      <c r="A888" s="120">
        <v>791</v>
      </c>
      <c r="B888" s="121">
        <v>13088</v>
      </c>
      <c r="C888" s="122" t="s">
        <v>427</v>
      </c>
      <c r="D888" s="123">
        <v>2</v>
      </c>
    </row>
    <row r="889" spans="1:4" x14ac:dyDescent="0.2">
      <c r="A889" s="120">
        <v>791</v>
      </c>
      <c r="B889" s="121">
        <v>13089</v>
      </c>
      <c r="C889" s="122" t="s">
        <v>427</v>
      </c>
      <c r="D889" s="123">
        <v>1</v>
      </c>
    </row>
    <row r="890" spans="1:4" x14ac:dyDescent="0.2">
      <c r="A890" s="120">
        <v>792</v>
      </c>
      <c r="B890" s="121">
        <v>13090</v>
      </c>
      <c r="C890" s="122" t="s">
        <v>428</v>
      </c>
      <c r="D890" s="123">
        <v>1</v>
      </c>
    </row>
    <row r="891" spans="1:4" x14ac:dyDescent="0.2">
      <c r="A891" s="120">
        <v>793</v>
      </c>
      <c r="B891" s="121">
        <v>13091</v>
      </c>
      <c r="C891" s="122" t="s">
        <v>418</v>
      </c>
      <c r="D891" s="123">
        <v>2</v>
      </c>
    </row>
    <row r="892" spans="1:4" x14ac:dyDescent="0.2">
      <c r="A892" s="120">
        <v>793</v>
      </c>
      <c r="B892" s="121">
        <v>13092</v>
      </c>
      <c r="C892" s="122" t="s">
        <v>418</v>
      </c>
      <c r="D892" s="123">
        <v>1</v>
      </c>
    </row>
    <row r="893" spans="1:4" x14ac:dyDescent="0.2">
      <c r="A893" s="120">
        <v>794</v>
      </c>
      <c r="B893" s="121">
        <v>13093</v>
      </c>
      <c r="C893" s="122" t="s">
        <v>419</v>
      </c>
      <c r="D893" s="123">
        <v>2</v>
      </c>
    </row>
    <row r="894" spans="1:4" x14ac:dyDescent="0.2">
      <c r="A894" s="120">
        <v>801</v>
      </c>
      <c r="B894" s="121">
        <v>306</v>
      </c>
      <c r="C894" s="122" t="s">
        <v>345</v>
      </c>
      <c r="D894" s="123">
        <v>1</v>
      </c>
    </row>
    <row r="895" spans="1:4" x14ac:dyDescent="0.2">
      <c r="A895" s="120">
        <v>802</v>
      </c>
      <c r="B895" s="121">
        <v>14005</v>
      </c>
      <c r="C895" s="122" t="s">
        <v>429</v>
      </c>
      <c r="D895" s="123">
        <v>2</v>
      </c>
    </row>
    <row r="896" spans="1:4" x14ac:dyDescent="0.2">
      <c r="A896" s="120">
        <v>802</v>
      </c>
      <c r="B896" s="121">
        <v>14006</v>
      </c>
      <c r="C896" s="122" t="s">
        <v>429</v>
      </c>
      <c r="D896" s="123">
        <v>1</v>
      </c>
    </row>
    <row r="897" spans="1:4" x14ac:dyDescent="0.2">
      <c r="A897" s="120">
        <v>803</v>
      </c>
      <c r="B897" s="121">
        <v>14007</v>
      </c>
      <c r="C897" s="122" t="s">
        <v>430</v>
      </c>
      <c r="D897" s="123" t="s">
        <v>242</v>
      </c>
    </row>
    <row r="898" spans="1:4" x14ac:dyDescent="0.2">
      <c r="A898" s="120">
        <v>804</v>
      </c>
      <c r="B898" s="121">
        <v>14008</v>
      </c>
      <c r="C898" s="122" t="s">
        <v>429</v>
      </c>
      <c r="D898" s="123">
        <v>2</v>
      </c>
    </row>
    <row r="899" spans="1:4" x14ac:dyDescent="0.2">
      <c r="A899" s="120">
        <v>804</v>
      </c>
      <c r="B899" s="121">
        <v>14009</v>
      </c>
      <c r="C899" s="122" t="s">
        <v>429</v>
      </c>
      <c r="D899" s="123">
        <v>1</v>
      </c>
    </row>
    <row r="900" spans="1:4" x14ac:dyDescent="0.2">
      <c r="A900" s="120">
        <v>805</v>
      </c>
      <c r="B900" s="121">
        <v>14010</v>
      </c>
      <c r="C900" s="122" t="s">
        <v>430</v>
      </c>
      <c r="D900" s="123" t="s">
        <v>242</v>
      </c>
    </row>
    <row r="901" spans="1:4" x14ac:dyDescent="0.2">
      <c r="A901" s="120">
        <v>806</v>
      </c>
      <c r="B901" s="121">
        <v>14011</v>
      </c>
      <c r="C901" s="122" t="s">
        <v>429</v>
      </c>
      <c r="D901" s="123">
        <v>2</v>
      </c>
    </row>
    <row r="902" spans="1:4" x14ac:dyDescent="0.2">
      <c r="A902" s="120">
        <v>806</v>
      </c>
      <c r="B902" s="121">
        <v>14012</v>
      </c>
      <c r="C902" s="122" t="s">
        <v>429</v>
      </c>
      <c r="D902" s="123">
        <v>1</v>
      </c>
    </row>
    <row r="903" spans="1:4" x14ac:dyDescent="0.2">
      <c r="A903" s="120">
        <v>807</v>
      </c>
      <c r="B903" s="121">
        <v>14013</v>
      </c>
      <c r="C903" s="122" t="s">
        <v>430</v>
      </c>
      <c r="D903" s="123" t="s">
        <v>242</v>
      </c>
    </row>
    <row r="904" spans="1:4" x14ac:dyDescent="0.2">
      <c r="A904" s="120">
        <v>808</v>
      </c>
      <c r="B904" s="121">
        <v>14017</v>
      </c>
      <c r="C904" s="122" t="s">
        <v>429</v>
      </c>
      <c r="D904" s="123">
        <v>2</v>
      </c>
    </row>
    <row r="905" spans="1:4" x14ac:dyDescent="0.2">
      <c r="A905" s="120">
        <v>808</v>
      </c>
      <c r="B905" s="121">
        <v>14018</v>
      </c>
      <c r="C905" s="122" t="s">
        <v>429</v>
      </c>
      <c r="D905" s="123">
        <v>1</v>
      </c>
    </row>
    <row r="906" spans="1:4" x14ac:dyDescent="0.2">
      <c r="A906" s="120">
        <v>809</v>
      </c>
      <c r="B906" s="121">
        <v>14019</v>
      </c>
      <c r="C906" s="122" t="s">
        <v>430</v>
      </c>
      <c r="D906" s="123" t="s">
        <v>242</v>
      </c>
    </row>
    <row r="907" spans="1:4" x14ac:dyDescent="0.2">
      <c r="A907" s="120">
        <v>810</v>
      </c>
      <c r="B907" s="121">
        <v>14020</v>
      </c>
      <c r="C907" s="122" t="s">
        <v>429</v>
      </c>
      <c r="D907" s="123">
        <v>2</v>
      </c>
    </row>
    <row r="908" spans="1:4" x14ac:dyDescent="0.2">
      <c r="A908" s="120">
        <v>810</v>
      </c>
      <c r="B908" s="121">
        <v>14021</v>
      </c>
      <c r="C908" s="122" t="s">
        <v>429</v>
      </c>
      <c r="D908" s="123">
        <v>1</v>
      </c>
    </row>
    <row r="909" spans="1:4" x14ac:dyDescent="0.2">
      <c r="A909" s="120">
        <v>811</v>
      </c>
      <c r="B909" s="121">
        <v>14022</v>
      </c>
      <c r="C909" s="122" t="s">
        <v>430</v>
      </c>
      <c r="D909" s="123" t="s">
        <v>242</v>
      </c>
    </row>
    <row r="910" spans="1:4" x14ac:dyDescent="0.2">
      <c r="A910" s="120">
        <v>812</v>
      </c>
      <c r="B910" s="121">
        <v>14023</v>
      </c>
      <c r="C910" s="122" t="s">
        <v>429</v>
      </c>
      <c r="D910" s="123">
        <v>2</v>
      </c>
    </row>
    <row r="911" spans="1:4" x14ac:dyDescent="0.2">
      <c r="A911" s="120">
        <v>812</v>
      </c>
      <c r="B911" s="121">
        <v>14024</v>
      </c>
      <c r="C911" s="122" t="s">
        <v>429</v>
      </c>
      <c r="D911" s="123">
        <v>1</v>
      </c>
    </row>
    <row r="912" spans="1:4" x14ac:dyDescent="0.2">
      <c r="A912" s="120">
        <v>813</v>
      </c>
      <c r="B912" s="121">
        <v>14025</v>
      </c>
      <c r="C912" s="122" t="s">
        <v>430</v>
      </c>
      <c r="D912" s="123" t="s">
        <v>242</v>
      </c>
    </row>
    <row r="913" spans="1:4" x14ac:dyDescent="0.2">
      <c r="A913" s="120">
        <v>814</v>
      </c>
      <c r="B913" s="121">
        <v>14029</v>
      </c>
      <c r="C913" s="122" t="s">
        <v>429</v>
      </c>
      <c r="D913" s="123">
        <v>2</v>
      </c>
    </row>
    <row r="914" spans="1:4" x14ac:dyDescent="0.2">
      <c r="A914" s="120">
        <v>814</v>
      </c>
      <c r="B914" s="121">
        <v>14030</v>
      </c>
      <c r="C914" s="122" t="s">
        <v>429</v>
      </c>
      <c r="D914" s="123">
        <v>1</v>
      </c>
    </row>
    <row r="915" spans="1:4" x14ac:dyDescent="0.2">
      <c r="A915" s="120">
        <v>815</v>
      </c>
      <c r="B915" s="121">
        <v>14031</v>
      </c>
      <c r="C915" s="122" t="s">
        <v>430</v>
      </c>
      <c r="D915" s="123" t="s">
        <v>242</v>
      </c>
    </row>
    <row r="916" spans="1:4" x14ac:dyDescent="0.2">
      <c r="A916" s="120">
        <v>816</v>
      </c>
      <c r="B916" s="121">
        <v>14032</v>
      </c>
      <c r="C916" s="122" t="s">
        <v>429</v>
      </c>
      <c r="D916" s="123">
        <v>2</v>
      </c>
    </row>
    <row r="917" spans="1:4" x14ac:dyDescent="0.2">
      <c r="A917" s="120">
        <v>816</v>
      </c>
      <c r="B917" s="121">
        <v>14033</v>
      </c>
      <c r="C917" s="122" t="s">
        <v>429</v>
      </c>
      <c r="D917" s="123">
        <v>1</v>
      </c>
    </row>
    <row r="918" spans="1:4" x14ac:dyDescent="0.2">
      <c r="A918" s="120">
        <v>817</v>
      </c>
      <c r="B918" s="121">
        <v>14034</v>
      </c>
      <c r="C918" s="122" t="s">
        <v>430</v>
      </c>
      <c r="D918" s="123" t="s">
        <v>242</v>
      </c>
    </row>
    <row r="919" spans="1:4" x14ac:dyDescent="0.2">
      <c r="A919" s="120">
        <v>818</v>
      </c>
      <c r="B919" s="121">
        <v>14035</v>
      </c>
      <c r="C919" s="122" t="s">
        <v>429</v>
      </c>
      <c r="D919" s="123">
        <v>2</v>
      </c>
    </row>
    <row r="920" spans="1:4" x14ac:dyDescent="0.2">
      <c r="A920" s="120">
        <v>818</v>
      </c>
      <c r="B920" s="121">
        <v>14036</v>
      </c>
      <c r="C920" s="122" t="s">
        <v>429</v>
      </c>
      <c r="D920" s="123">
        <v>1</v>
      </c>
    </row>
    <row r="921" spans="1:4" x14ac:dyDescent="0.2">
      <c r="A921" s="120">
        <v>819</v>
      </c>
      <c r="B921" s="121">
        <v>14037</v>
      </c>
      <c r="C921" s="122" t="s">
        <v>430</v>
      </c>
      <c r="D921" s="123" t="s">
        <v>242</v>
      </c>
    </row>
    <row r="922" spans="1:4" x14ac:dyDescent="0.2">
      <c r="A922" s="120">
        <v>820</v>
      </c>
      <c r="B922" s="121">
        <v>14042</v>
      </c>
      <c r="C922" s="122" t="s">
        <v>429</v>
      </c>
      <c r="D922" s="123">
        <v>2</v>
      </c>
    </row>
    <row r="923" spans="1:4" x14ac:dyDescent="0.2">
      <c r="A923" s="120">
        <v>820</v>
      </c>
      <c r="B923" s="121">
        <v>14043</v>
      </c>
      <c r="C923" s="122" t="s">
        <v>429</v>
      </c>
      <c r="D923" s="123">
        <v>1</v>
      </c>
    </row>
    <row r="924" spans="1:4" x14ac:dyDescent="0.2">
      <c r="A924" s="120">
        <v>821</v>
      </c>
      <c r="B924" s="121">
        <v>14044</v>
      </c>
      <c r="C924" s="122" t="s">
        <v>430</v>
      </c>
      <c r="D924" s="123" t="s">
        <v>242</v>
      </c>
    </row>
    <row r="925" spans="1:4" x14ac:dyDescent="0.2">
      <c r="A925" s="120">
        <v>822</v>
      </c>
      <c r="B925" s="121">
        <v>14045</v>
      </c>
      <c r="C925" s="122" t="s">
        <v>429</v>
      </c>
      <c r="D925" s="123">
        <v>2</v>
      </c>
    </row>
    <row r="926" spans="1:4" x14ac:dyDescent="0.2">
      <c r="A926" s="120">
        <v>822</v>
      </c>
      <c r="B926" s="121">
        <v>14046</v>
      </c>
      <c r="C926" s="122" t="s">
        <v>429</v>
      </c>
      <c r="D926" s="123">
        <v>1</v>
      </c>
    </row>
    <row r="927" spans="1:4" x14ac:dyDescent="0.2">
      <c r="A927" s="120">
        <v>823</v>
      </c>
      <c r="B927" s="121">
        <v>14047</v>
      </c>
      <c r="C927" s="122" t="s">
        <v>430</v>
      </c>
      <c r="D927" s="123" t="s">
        <v>242</v>
      </c>
    </row>
    <row r="928" spans="1:4" x14ac:dyDescent="0.2">
      <c r="A928" s="120">
        <v>824</v>
      </c>
      <c r="B928" s="121">
        <v>14048</v>
      </c>
      <c r="C928" s="122" t="s">
        <v>429</v>
      </c>
      <c r="D928" s="123">
        <v>2</v>
      </c>
    </row>
    <row r="929" spans="1:4" x14ac:dyDescent="0.2">
      <c r="A929" s="120">
        <v>824</v>
      </c>
      <c r="B929" s="121">
        <v>14049</v>
      </c>
      <c r="C929" s="122" t="s">
        <v>429</v>
      </c>
      <c r="D929" s="123">
        <v>1</v>
      </c>
    </row>
    <row r="930" spans="1:4" x14ac:dyDescent="0.2">
      <c r="A930" s="120">
        <v>825</v>
      </c>
      <c r="B930" s="121">
        <v>14050</v>
      </c>
      <c r="C930" s="122" t="s">
        <v>430</v>
      </c>
      <c r="D930" s="123" t="s">
        <v>242</v>
      </c>
    </row>
    <row r="931" spans="1:4" x14ac:dyDescent="0.2">
      <c r="A931" s="120">
        <v>826</v>
      </c>
      <c r="B931" s="121">
        <v>14069</v>
      </c>
      <c r="C931" s="122" t="s">
        <v>429</v>
      </c>
      <c r="D931" s="123">
        <v>2</v>
      </c>
    </row>
    <row r="932" spans="1:4" x14ac:dyDescent="0.2">
      <c r="A932" s="120">
        <v>826</v>
      </c>
      <c r="B932" s="121">
        <v>14070</v>
      </c>
      <c r="C932" s="122" t="s">
        <v>429</v>
      </c>
      <c r="D932" s="123">
        <v>1</v>
      </c>
    </row>
    <row r="933" spans="1:4" x14ac:dyDescent="0.2">
      <c r="A933" s="120">
        <v>827</v>
      </c>
      <c r="B933" s="121">
        <v>14071</v>
      </c>
      <c r="C933" s="122" t="s">
        <v>430</v>
      </c>
      <c r="D933" s="123" t="s">
        <v>242</v>
      </c>
    </row>
    <row r="934" spans="1:4" x14ac:dyDescent="0.2">
      <c r="A934" s="120">
        <v>828</v>
      </c>
      <c r="B934" s="121">
        <v>14072</v>
      </c>
      <c r="C934" s="122" t="s">
        <v>429</v>
      </c>
      <c r="D934" s="123">
        <v>2</v>
      </c>
    </row>
    <row r="935" spans="1:4" x14ac:dyDescent="0.2">
      <c r="A935" s="120">
        <v>828</v>
      </c>
      <c r="B935" s="121">
        <v>14073</v>
      </c>
      <c r="C935" s="122" t="s">
        <v>429</v>
      </c>
      <c r="D935" s="123">
        <v>1</v>
      </c>
    </row>
    <row r="936" spans="1:4" x14ac:dyDescent="0.2">
      <c r="A936" s="120">
        <v>829</v>
      </c>
      <c r="B936" s="121">
        <v>14074</v>
      </c>
      <c r="C936" s="122" t="s">
        <v>430</v>
      </c>
      <c r="D936" s="123" t="s">
        <v>242</v>
      </c>
    </row>
    <row r="937" spans="1:4" x14ac:dyDescent="0.2">
      <c r="A937" s="120">
        <v>830</v>
      </c>
      <c r="B937" s="121">
        <v>14075</v>
      </c>
      <c r="C937" s="122" t="s">
        <v>429</v>
      </c>
      <c r="D937" s="123">
        <v>2</v>
      </c>
    </row>
    <row r="938" spans="1:4" x14ac:dyDescent="0.2">
      <c r="A938" s="120">
        <v>830</v>
      </c>
      <c r="B938" s="121">
        <v>14076</v>
      </c>
      <c r="C938" s="122" t="s">
        <v>429</v>
      </c>
      <c r="D938" s="123">
        <v>1</v>
      </c>
    </row>
    <row r="939" spans="1:4" x14ac:dyDescent="0.2">
      <c r="A939" s="120">
        <v>831</v>
      </c>
      <c r="B939" s="121">
        <v>14077</v>
      </c>
      <c r="C939" s="122" t="s">
        <v>430</v>
      </c>
      <c r="D939" s="123" t="s">
        <v>242</v>
      </c>
    </row>
    <row r="940" spans="1:4" x14ac:dyDescent="0.2">
      <c r="A940" s="120">
        <v>832</v>
      </c>
      <c r="B940" s="121">
        <v>14085</v>
      </c>
      <c r="C940" s="122" t="s">
        <v>429</v>
      </c>
      <c r="D940" s="123">
        <v>2</v>
      </c>
    </row>
    <row r="941" spans="1:4" x14ac:dyDescent="0.2">
      <c r="A941" s="120">
        <v>832</v>
      </c>
      <c r="B941" s="121">
        <v>14086</v>
      </c>
      <c r="C941" s="122" t="s">
        <v>429</v>
      </c>
      <c r="D941" s="123">
        <v>1</v>
      </c>
    </row>
    <row r="942" spans="1:4" x14ac:dyDescent="0.2">
      <c r="A942" s="120">
        <v>833</v>
      </c>
      <c r="B942" s="121">
        <v>14087</v>
      </c>
      <c r="C942" s="122" t="s">
        <v>430</v>
      </c>
      <c r="D942" s="123" t="s">
        <v>242</v>
      </c>
    </row>
    <row r="943" spans="1:4" x14ac:dyDescent="0.2">
      <c r="A943" s="120">
        <v>834</v>
      </c>
      <c r="B943" s="121">
        <v>14088</v>
      </c>
      <c r="C943" s="122" t="s">
        <v>429</v>
      </c>
      <c r="D943" s="123">
        <v>2</v>
      </c>
    </row>
    <row r="944" spans="1:4" x14ac:dyDescent="0.2">
      <c r="A944" s="120">
        <v>834</v>
      </c>
      <c r="B944" s="121">
        <v>14089</v>
      </c>
      <c r="C944" s="122" t="s">
        <v>429</v>
      </c>
      <c r="D944" s="123">
        <v>1</v>
      </c>
    </row>
    <row r="945" spans="1:4" x14ac:dyDescent="0.2">
      <c r="A945" s="120">
        <v>835</v>
      </c>
      <c r="B945" s="121">
        <v>14090</v>
      </c>
      <c r="C945" s="122" t="s">
        <v>430</v>
      </c>
      <c r="D945" s="123" t="s">
        <v>242</v>
      </c>
    </row>
    <row r="946" spans="1:4" x14ac:dyDescent="0.2">
      <c r="A946" s="120">
        <v>836</v>
      </c>
      <c r="B946" s="121">
        <v>14091</v>
      </c>
      <c r="C946" s="122" t="s">
        <v>429</v>
      </c>
      <c r="D946" s="123">
        <v>2</v>
      </c>
    </row>
    <row r="947" spans="1:4" x14ac:dyDescent="0.2">
      <c r="A947" s="120">
        <v>836</v>
      </c>
      <c r="B947" s="121">
        <v>14092</v>
      </c>
      <c r="C947" s="122" t="s">
        <v>429</v>
      </c>
      <c r="D947" s="123">
        <v>1</v>
      </c>
    </row>
    <row r="948" spans="1:4" x14ac:dyDescent="0.2">
      <c r="A948" s="120">
        <v>837</v>
      </c>
      <c r="B948" s="121">
        <v>14093</v>
      </c>
      <c r="C948" s="122" t="s">
        <v>430</v>
      </c>
      <c r="D948" s="123" t="s">
        <v>242</v>
      </c>
    </row>
    <row r="949" spans="1:4" x14ac:dyDescent="0.2">
      <c r="A949" s="120">
        <v>838</v>
      </c>
      <c r="B949" s="121">
        <v>14094</v>
      </c>
      <c r="C949" s="122" t="s">
        <v>429</v>
      </c>
      <c r="D949" s="123">
        <v>2</v>
      </c>
    </row>
    <row r="950" spans="1:4" x14ac:dyDescent="0.2">
      <c r="A950" s="120">
        <v>838</v>
      </c>
      <c r="B950" s="121">
        <v>14095</v>
      </c>
      <c r="C950" s="122" t="s">
        <v>429</v>
      </c>
      <c r="D950" s="123">
        <v>1</v>
      </c>
    </row>
    <row r="951" spans="1:4" x14ac:dyDescent="0.2">
      <c r="A951" s="120">
        <v>839</v>
      </c>
      <c r="B951" s="121">
        <v>14096</v>
      </c>
      <c r="C951" s="122" t="s">
        <v>430</v>
      </c>
      <c r="D951" s="123" t="s">
        <v>242</v>
      </c>
    </row>
    <row r="952" spans="1:4" x14ac:dyDescent="0.2">
      <c r="A952" s="120">
        <v>840</v>
      </c>
      <c r="B952" s="121">
        <v>14110</v>
      </c>
      <c r="C952" s="122" t="s">
        <v>429</v>
      </c>
      <c r="D952" s="123">
        <v>2</v>
      </c>
    </row>
    <row r="953" spans="1:4" x14ac:dyDescent="0.2">
      <c r="A953" s="120">
        <v>840</v>
      </c>
      <c r="B953" s="121">
        <v>14111</v>
      </c>
      <c r="C953" s="122" t="s">
        <v>429</v>
      </c>
      <c r="D953" s="123">
        <v>1</v>
      </c>
    </row>
    <row r="954" spans="1:4" x14ac:dyDescent="0.2">
      <c r="A954" s="120">
        <v>841</v>
      </c>
      <c r="B954" s="121">
        <v>14112</v>
      </c>
      <c r="C954" s="122" t="s">
        <v>430</v>
      </c>
      <c r="D954" s="123" t="s">
        <v>242</v>
      </c>
    </row>
    <row r="955" spans="1:4" x14ac:dyDescent="0.2">
      <c r="A955" s="120">
        <v>842</v>
      </c>
      <c r="B955" s="121">
        <v>14113</v>
      </c>
      <c r="C955" s="122" t="s">
        <v>429</v>
      </c>
      <c r="D955" s="123">
        <v>2</v>
      </c>
    </row>
    <row r="956" spans="1:4" x14ac:dyDescent="0.2">
      <c r="A956" s="120">
        <v>842</v>
      </c>
      <c r="B956" s="121">
        <v>14114</v>
      </c>
      <c r="C956" s="122" t="s">
        <v>429</v>
      </c>
      <c r="D956" s="123">
        <v>1</v>
      </c>
    </row>
    <row r="957" spans="1:4" x14ac:dyDescent="0.2">
      <c r="A957" s="120">
        <v>843</v>
      </c>
      <c r="B957" s="121">
        <v>14115</v>
      </c>
      <c r="C957" s="122" t="s">
        <v>430</v>
      </c>
      <c r="D957" s="123" t="s">
        <v>242</v>
      </c>
    </row>
    <row r="958" spans="1:4" x14ac:dyDescent="0.2">
      <c r="A958" s="120">
        <v>844</v>
      </c>
      <c r="B958" s="121">
        <v>14116</v>
      </c>
      <c r="C958" s="122" t="s">
        <v>429</v>
      </c>
      <c r="D958" s="123">
        <v>2</v>
      </c>
    </row>
    <row r="959" spans="1:4" x14ac:dyDescent="0.2">
      <c r="A959" s="120">
        <v>844</v>
      </c>
      <c r="B959" s="121">
        <v>14117</v>
      </c>
      <c r="C959" s="122" t="s">
        <v>429</v>
      </c>
      <c r="D959" s="123">
        <v>1</v>
      </c>
    </row>
    <row r="960" spans="1:4" x14ac:dyDescent="0.2">
      <c r="A960" s="120">
        <v>845</v>
      </c>
      <c r="B960" s="121">
        <v>14118</v>
      </c>
      <c r="C960" s="122" t="s">
        <v>430</v>
      </c>
      <c r="D960" s="123" t="s">
        <v>242</v>
      </c>
    </row>
    <row r="961" spans="1:4" x14ac:dyDescent="0.2">
      <c r="A961" s="120">
        <v>846</v>
      </c>
      <c r="B961" s="121">
        <v>14138</v>
      </c>
      <c r="C961" s="122" t="s">
        <v>429</v>
      </c>
      <c r="D961" s="123">
        <v>2</v>
      </c>
    </row>
    <row r="962" spans="1:4" x14ac:dyDescent="0.2">
      <c r="A962" s="120">
        <v>846</v>
      </c>
      <c r="B962" s="121">
        <v>14139</v>
      </c>
      <c r="C962" s="122" t="s">
        <v>429</v>
      </c>
      <c r="D962" s="123">
        <v>1</v>
      </c>
    </row>
    <row r="963" spans="1:4" x14ac:dyDescent="0.2">
      <c r="A963" s="120">
        <v>847</v>
      </c>
      <c r="B963" s="121">
        <v>14140</v>
      </c>
      <c r="C963" s="122" t="s">
        <v>430</v>
      </c>
      <c r="D963" s="123" t="s">
        <v>242</v>
      </c>
    </row>
    <row r="964" spans="1:4" x14ac:dyDescent="0.2">
      <c r="A964" s="120">
        <v>848</v>
      </c>
      <c r="B964" s="121">
        <v>14141</v>
      </c>
      <c r="C964" s="122" t="s">
        <v>429</v>
      </c>
      <c r="D964" s="123">
        <v>2</v>
      </c>
    </row>
    <row r="965" spans="1:4" x14ac:dyDescent="0.2">
      <c r="A965" s="120">
        <v>848</v>
      </c>
      <c r="B965" s="121">
        <v>14142</v>
      </c>
      <c r="C965" s="122" t="s">
        <v>429</v>
      </c>
      <c r="D965" s="123">
        <v>1</v>
      </c>
    </row>
    <row r="966" spans="1:4" x14ac:dyDescent="0.2">
      <c r="A966" s="120">
        <v>849</v>
      </c>
      <c r="B966" s="121">
        <v>14143</v>
      </c>
      <c r="C966" s="122" t="s">
        <v>430</v>
      </c>
      <c r="D966" s="123" t="s">
        <v>242</v>
      </c>
    </row>
    <row r="967" spans="1:4" x14ac:dyDescent="0.2">
      <c r="A967" s="120">
        <v>850</v>
      </c>
      <c r="B967" s="121">
        <v>14014</v>
      </c>
      <c r="C967" s="122" t="s">
        <v>430</v>
      </c>
      <c r="D967" s="123" t="s">
        <v>242</v>
      </c>
    </row>
    <row r="968" spans="1:4" x14ac:dyDescent="0.2">
      <c r="A968" s="120">
        <v>851</v>
      </c>
      <c r="B968" s="121">
        <v>14038</v>
      </c>
      <c r="C968" s="122" t="s">
        <v>430</v>
      </c>
      <c r="D968" s="123" t="s">
        <v>242</v>
      </c>
    </row>
    <row r="969" spans="1:4" x14ac:dyDescent="0.2">
      <c r="A969" s="120">
        <v>852</v>
      </c>
      <c r="B969" s="121">
        <v>14001</v>
      </c>
      <c r="C969" s="122" t="s">
        <v>429</v>
      </c>
      <c r="D969" s="123">
        <v>2</v>
      </c>
    </row>
    <row r="970" spans="1:4" x14ac:dyDescent="0.2">
      <c r="A970" s="120">
        <v>852</v>
      </c>
      <c r="B970" s="121">
        <v>14002</v>
      </c>
      <c r="C970" s="122" t="s">
        <v>429</v>
      </c>
      <c r="D970" s="123">
        <v>1</v>
      </c>
    </row>
    <row r="971" spans="1:4" x14ac:dyDescent="0.2">
      <c r="A971" s="120">
        <v>853</v>
      </c>
      <c r="B971" s="121">
        <v>14081</v>
      </c>
      <c r="C971" s="122" t="s">
        <v>429</v>
      </c>
      <c r="D971" s="123">
        <v>2</v>
      </c>
    </row>
    <row r="972" spans="1:4" x14ac:dyDescent="0.2">
      <c r="A972" s="120">
        <v>853</v>
      </c>
      <c r="B972" s="121">
        <v>14082</v>
      </c>
      <c r="C972" s="122" t="s">
        <v>429</v>
      </c>
      <c r="D972" s="123">
        <v>1</v>
      </c>
    </row>
    <row r="973" spans="1:4" x14ac:dyDescent="0.2">
      <c r="A973" s="120">
        <v>854</v>
      </c>
      <c r="B973" s="121">
        <v>14083</v>
      </c>
      <c r="C973" s="122" t="s">
        <v>429</v>
      </c>
      <c r="D973" s="123">
        <v>2</v>
      </c>
    </row>
    <row r="974" spans="1:4" x14ac:dyDescent="0.2">
      <c r="A974" s="120">
        <v>854</v>
      </c>
      <c r="B974" s="121">
        <v>14084</v>
      </c>
      <c r="C974" s="122" t="s">
        <v>429</v>
      </c>
      <c r="D974" s="123">
        <v>1</v>
      </c>
    </row>
    <row r="975" spans="1:4" x14ac:dyDescent="0.2">
      <c r="A975" s="120">
        <v>855</v>
      </c>
      <c r="B975" s="121">
        <v>14103</v>
      </c>
      <c r="C975" s="122" t="s">
        <v>429</v>
      </c>
      <c r="D975" s="123">
        <v>2</v>
      </c>
    </row>
    <row r="976" spans="1:4" x14ac:dyDescent="0.2">
      <c r="A976" s="120">
        <v>855</v>
      </c>
      <c r="B976" s="121">
        <v>14104</v>
      </c>
      <c r="C976" s="122" t="s">
        <v>429</v>
      </c>
      <c r="D976" s="123">
        <v>1</v>
      </c>
    </row>
    <row r="977" spans="1:4" x14ac:dyDescent="0.2">
      <c r="A977" s="120">
        <v>856</v>
      </c>
      <c r="B977" s="121">
        <v>14105</v>
      </c>
      <c r="C977" s="122" t="s">
        <v>429</v>
      </c>
      <c r="D977" s="123">
        <v>2</v>
      </c>
    </row>
    <row r="978" spans="1:4" x14ac:dyDescent="0.2">
      <c r="A978" s="120">
        <v>856</v>
      </c>
      <c r="B978" s="121">
        <v>14106</v>
      </c>
      <c r="C978" s="122" t="s">
        <v>429</v>
      </c>
      <c r="D978" s="123">
        <v>1</v>
      </c>
    </row>
    <row r="979" spans="1:4" x14ac:dyDescent="0.2">
      <c r="A979" s="120">
        <v>857</v>
      </c>
      <c r="B979" s="121">
        <v>14015</v>
      </c>
      <c r="C979" s="122" t="s">
        <v>429</v>
      </c>
      <c r="D979" s="123">
        <v>2</v>
      </c>
    </row>
    <row r="980" spans="1:4" x14ac:dyDescent="0.2">
      <c r="A980" s="120">
        <v>857</v>
      </c>
      <c r="B980" s="121">
        <v>14016</v>
      </c>
      <c r="C980" s="122" t="s">
        <v>429</v>
      </c>
      <c r="D980" s="123">
        <v>1</v>
      </c>
    </row>
    <row r="981" spans="1:4" x14ac:dyDescent="0.2">
      <c r="A981" s="120">
        <v>858</v>
      </c>
      <c r="B981" s="121">
        <v>14039</v>
      </c>
      <c r="C981" s="122" t="s">
        <v>429</v>
      </c>
      <c r="D981" s="123">
        <v>2</v>
      </c>
    </row>
    <row r="982" spans="1:4" x14ac:dyDescent="0.2">
      <c r="A982" s="120">
        <v>858</v>
      </c>
      <c r="B982" s="121">
        <v>14040</v>
      </c>
      <c r="C982" s="122" t="s">
        <v>429</v>
      </c>
      <c r="D982" s="123">
        <v>1</v>
      </c>
    </row>
    <row r="983" spans="1:4" x14ac:dyDescent="0.2">
      <c r="A983" s="120">
        <v>859</v>
      </c>
      <c r="B983" s="121">
        <v>14003</v>
      </c>
      <c r="C983" s="122" t="s">
        <v>429</v>
      </c>
      <c r="D983" s="123">
        <v>2</v>
      </c>
    </row>
    <row r="984" spans="1:4" x14ac:dyDescent="0.2">
      <c r="A984" s="120">
        <v>859</v>
      </c>
      <c r="B984" s="121">
        <v>14004</v>
      </c>
      <c r="C984" s="122" t="s">
        <v>429</v>
      </c>
      <c r="D984" s="123">
        <v>1</v>
      </c>
    </row>
    <row r="985" spans="1:4" x14ac:dyDescent="0.2">
      <c r="A985" s="120">
        <v>860</v>
      </c>
      <c r="B985" s="121">
        <v>14026</v>
      </c>
      <c r="C985" s="122" t="s">
        <v>429</v>
      </c>
      <c r="D985" s="123">
        <v>2</v>
      </c>
    </row>
    <row r="986" spans="1:4" x14ac:dyDescent="0.2">
      <c r="A986" s="120">
        <v>860</v>
      </c>
      <c r="B986" s="121">
        <v>14027</v>
      </c>
      <c r="C986" s="122" t="s">
        <v>429</v>
      </c>
      <c r="D986" s="123">
        <v>1</v>
      </c>
    </row>
    <row r="987" spans="1:4" x14ac:dyDescent="0.2">
      <c r="A987" s="120">
        <v>861</v>
      </c>
      <c r="B987" s="121">
        <v>14051</v>
      </c>
      <c r="C987" s="122" t="s">
        <v>429</v>
      </c>
      <c r="D987" s="123">
        <v>2</v>
      </c>
    </row>
    <row r="988" spans="1:4" x14ac:dyDescent="0.2">
      <c r="A988" s="120">
        <v>861</v>
      </c>
      <c r="B988" s="121">
        <v>14052</v>
      </c>
      <c r="C988" s="122" t="s">
        <v>429</v>
      </c>
      <c r="D988" s="123">
        <v>1</v>
      </c>
    </row>
    <row r="989" spans="1:4" x14ac:dyDescent="0.2">
      <c r="A989" s="120">
        <v>862</v>
      </c>
      <c r="B989" s="121">
        <v>14107</v>
      </c>
      <c r="C989" s="122" t="s">
        <v>429</v>
      </c>
      <c r="D989" s="123">
        <v>2</v>
      </c>
    </row>
    <row r="990" spans="1:4" x14ac:dyDescent="0.2">
      <c r="A990" s="120">
        <v>862</v>
      </c>
      <c r="B990" s="121">
        <v>14108</v>
      </c>
      <c r="C990" s="122" t="s">
        <v>429</v>
      </c>
      <c r="D990" s="123">
        <v>1</v>
      </c>
    </row>
    <row r="991" spans="1:4" x14ac:dyDescent="0.2">
      <c r="A991" s="120">
        <v>863</v>
      </c>
      <c r="B991" s="121">
        <v>14054</v>
      </c>
      <c r="C991" s="122" t="s">
        <v>429</v>
      </c>
      <c r="D991" s="123">
        <v>2</v>
      </c>
    </row>
    <row r="992" spans="1:4" x14ac:dyDescent="0.2">
      <c r="A992" s="120">
        <v>863</v>
      </c>
      <c r="B992" s="121">
        <v>14055</v>
      </c>
      <c r="C992" s="122" t="s">
        <v>429</v>
      </c>
      <c r="D992" s="123">
        <v>1</v>
      </c>
    </row>
    <row r="993" spans="1:4" x14ac:dyDescent="0.2">
      <c r="A993" s="120">
        <v>864</v>
      </c>
      <c r="B993" s="121">
        <v>14121</v>
      </c>
      <c r="C993" s="122" t="s">
        <v>429</v>
      </c>
      <c r="D993" s="123">
        <v>2</v>
      </c>
    </row>
    <row r="994" spans="1:4" x14ac:dyDescent="0.2">
      <c r="A994" s="120">
        <v>864</v>
      </c>
      <c r="B994" s="121">
        <v>14122</v>
      </c>
      <c r="C994" s="122" t="s">
        <v>429</v>
      </c>
      <c r="D994" s="123">
        <v>1</v>
      </c>
    </row>
    <row r="995" spans="1:4" x14ac:dyDescent="0.2">
      <c r="A995" s="120">
        <v>865</v>
      </c>
      <c r="B995" s="121">
        <v>14057</v>
      </c>
      <c r="C995" s="122" t="s">
        <v>429</v>
      </c>
      <c r="D995" s="123">
        <v>2</v>
      </c>
    </row>
    <row r="996" spans="1:4" x14ac:dyDescent="0.2">
      <c r="A996" s="120">
        <v>865</v>
      </c>
      <c r="B996" s="121">
        <v>14058</v>
      </c>
      <c r="C996" s="122" t="s">
        <v>429</v>
      </c>
      <c r="D996" s="123">
        <v>1</v>
      </c>
    </row>
    <row r="997" spans="1:4" x14ac:dyDescent="0.2">
      <c r="A997" s="120">
        <v>866</v>
      </c>
      <c r="B997" s="121">
        <v>14059</v>
      </c>
      <c r="C997" s="122" t="s">
        <v>430</v>
      </c>
      <c r="D997" s="123" t="s">
        <v>242</v>
      </c>
    </row>
    <row r="998" spans="1:4" x14ac:dyDescent="0.2">
      <c r="A998" s="120">
        <v>867</v>
      </c>
      <c r="B998" s="121">
        <v>14060</v>
      </c>
      <c r="C998" s="122" t="s">
        <v>429</v>
      </c>
      <c r="D998" s="123">
        <v>2</v>
      </c>
    </row>
    <row r="999" spans="1:4" x14ac:dyDescent="0.2">
      <c r="A999" s="120">
        <v>867</v>
      </c>
      <c r="B999" s="121">
        <v>14061</v>
      </c>
      <c r="C999" s="122" t="s">
        <v>429</v>
      </c>
      <c r="D999" s="123">
        <v>1</v>
      </c>
    </row>
    <row r="1000" spans="1:4" x14ac:dyDescent="0.2">
      <c r="A1000" s="120">
        <v>868</v>
      </c>
      <c r="B1000" s="121">
        <v>14062</v>
      </c>
      <c r="C1000" s="122" t="s">
        <v>430</v>
      </c>
      <c r="D1000" s="123" t="s">
        <v>242</v>
      </c>
    </row>
    <row r="1001" spans="1:4" x14ac:dyDescent="0.2">
      <c r="A1001" s="120">
        <v>869</v>
      </c>
      <c r="B1001" s="121">
        <v>14063</v>
      </c>
      <c r="C1001" s="122" t="s">
        <v>429</v>
      </c>
      <c r="D1001" s="123">
        <v>2</v>
      </c>
    </row>
    <row r="1002" spans="1:4" x14ac:dyDescent="0.2">
      <c r="A1002" s="120">
        <v>869</v>
      </c>
      <c r="B1002" s="121">
        <v>14064</v>
      </c>
      <c r="C1002" s="122" t="s">
        <v>429</v>
      </c>
      <c r="D1002" s="123">
        <v>1</v>
      </c>
    </row>
    <row r="1003" spans="1:4" x14ac:dyDescent="0.2">
      <c r="A1003" s="120">
        <v>870</v>
      </c>
      <c r="B1003" s="121">
        <v>14065</v>
      </c>
      <c r="C1003" s="122" t="s">
        <v>430</v>
      </c>
      <c r="D1003" s="123" t="s">
        <v>242</v>
      </c>
    </row>
    <row r="1004" spans="1:4" x14ac:dyDescent="0.2">
      <c r="A1004" s="120">
        <v>871</v>
      </c>
      <c r="B1004" s="121">
        <v>14066</v>
      </c>
      <c r="C1004" s="122" t="s">
        <v>429</v>
      </c>
      <c r="D1004" s="123">
        <v>2</v>
      </c>
    </row>
    <row r="1005" spans="1:4" x14ac:dyDescent="0.2">
      <c r="A1005" s="120">
        <v>871</v>
      </c>
      <c r="B1005" s="121">
        <v>14067</v>
      </c>
      <c r="C1005" s="122" t="s">
        <v>429</v>
      </c>
      <c r="D1005" s="123">
        <v>1</v>
      </c>
    </row>
    <row r="1006" spans="1:4" x14ac:dyDescent="0.2">
      <c r="A1006" s="120">
        <v>872</v>
      </c>
      <c r="B1006" s="121">
        <v>14068</v>
      </c>
      <c r="C1006" s="122" t="s">
        <v>430</v>
      </c>
      <c r="D1006" s="123" t="s">
        <v>242</v>
      </c>
    </row>
    <row r="1007" spans="1:4" x14ac:dyDescent="0.2">
      <c r="A1007" s="120">
        <v>873</v>
      </c>
      <c r="B1007" s="121">
        <v>14078</v>
      </c>
      <c r="C1007" s="122" t="s">
        <v>429</v>
      </c>
      <c r="D1007" s="123">
        <v>2</v>
      </c>
    </row>
    <row r="1008" spans="1:4" x14ac:dyDescent="0.2">
      <c r="A1008" s="120">
        <v>873</v>
      </c>
      <c r="B1008" s="121">
        <v>14079</v>
      </c>
      <c r="C1008" s="122" t="s">
        <v>429</v>
      </c>
      <c r="D1008" s="123">
        <v>1</v>
      </c>
    </row>
    <row r="1009" spans="1:4" x14ac:dyDescent="0.2">
      <c r="A1009" s="120">
        <v>874</v>
      </c>
      <c r="B1009" s="121">
        <v>14080</v>
      </c>
      <c r="C1009" s="122" t="s">
        <v>430</v>
      </c>
      <c r="D1009" s="123" t="s">
        <v>242</v>
      </c>
    </row>
    <row r="1010" spans="1:4" x14ac:dyDescent="0.2">
      <c r="A1010" s="120">
        <v>875</v>
      </c>
      <c r="B1010" s="121">
        <v>14100</v>
      </c>
      <c r="C1010" s="122" t="s">
        <v>429</v>
      </c>
      <c r="D1010" s="123">
        <v>2</v>
      </c>
    </row>
    <row r="1011" spans="1:4" x14ac:dyDescent="0.2">
      <c r="A1011" s="120">
        <v>875</v>
      </c>
      <c r="B1011" s="121">
        <v>14101</v>
      </c>
      <c r="C1011" s="122" t="s">
        <v>429</v>
      </c>
      <c r="D1011" s="123">
        <v>1</v>
      </c>
    </row>
    <row r="1012" spans="1:4" x14ac:dyDescent="0.2">
      <c r="A1012" s="120">
        <v>876</v>
      </c>
      <c r="B1012" s="121">
        <v>14102</v>
      </c>
      <c r="C1012" s="122" t="s">
        <v>430</v>
      </c>
      <c r="D1012" s="123" t="s">
        <v>242</v>
      </c>
    </row>
    <row r="1013" spans="1:4" x14ac:dyDescent="0.2">
      <c r="A1013" s="120">
        <v>877</v>
      </c>
      <c r="B1013" s="121">
        <v>14123</v>
      </c>
      <c r="C1013" s="122" t="s">
        <v>429</v>
      </c>
      <c r="D1013" s="123">
        <v>2</v>
      </c>
    </row>
    <row r="1014" spans="1:4" x14ac:dyDescent="0.2">
      <c r="A1014" s="120">
        <v>877</v>
      </c>
      <c r="B1014" s="121">
        <v>14124</v>
      </c>
      <c r="C1014" s="122" t="s">
        <v>429</v>
      </c>
      <c r="D1014" s="123">
        <v>1</v>
      </c>
    </row>
    <row r="1015" spans="1:4" x14ac:dyDescent="0.2">
      <c r="A1015" s="120">
        <v>878</v>
      </c>
      <c r="B1015" s="121">
        <v>14125</v>
      </c>
      <c r="C1015" s="122" t="s">
        <v>430</v>
      </c>
      <c r="D1015" s="123" t="s">
        <v>242</v>
      </c>
    </row>
    <row r="1016" spans="1:4" x14ac:dyDescent="0.2">
      <c r="A1016" s="120">
        <v>879</v>
      </c>
      <c r="B1016" s="121">
        <v>14126</v>
      </c>
      <c r="C1016" s="122" t="s">
        <v>429</v>
      </c>
      <c r="D1016" s="123">
        <v>2</v>
      </c>
    </row>
    <row r="1017" spans="1:4" x14ac:dyDescent="0.2">
      <c r="A1017" s="120">
        <v>879</v>
      </c>
      <c r="B1017" s="121">
        <v>14127</v>
      </c>
      <c r="C1017" s="122" t="s">
        <v>429</v>
      </c>
      <c r="D1017" s="123">
        <v>1</v>
      </c>
    </row>
    <row r="1018" spans="1:4" x14ac:dyDescent="0.2">
      <c r="A1018" s="120">
        <v>880</v>
      </c>
      <c r="B1018" s="121">
        <v>14128</v>
      </c>
      <c r="C1018" s="122" t="s">
        <v>430</v>
      </c>
      <c r="D1018" s="123" t="s">
        <v>242</v>
      </c>
    </row>
    <row r="1019" spans="1:4" x14ac:dyDescent="0.2">
      <c r="A1019" s="120">
        <v>881</v>
      </c>
      <c r="B1019" s="121">
        <v>14129</v>
      </c>
      <c r="C1019" s="122" t="s">
        <v>429</v>
      </c>
      <c r="D1019" s="123">
        <v>2</v>
      </c>
    </row>
    <row r="1020" spans="1:4" x14ac:dyDescent="0.2">
      <c r="A1020" s="120">
        <v>881</v>
      </c>
      <c r="B1020" s="121">
        <v>14130</v>
      </c>
      <c r="C1020" s="122" t="s">
        <v>429</v>
      </c>
      <c r="D1020" s="123">
        <v>1</v>
      </c>
    </row>
    <row r="1021" spans="1:4" x14ac:dyDescent="0.2">
      <c r="A1021" s="120">
        <v>882</v>
      </c>
      <c r="B1021" s="121">
        <v>14131</v>
      </c>
      <c r="C1021" s="122" t="s">
        <v>430</v>
      </c>
      <c r="D1021" s="123" t="s">
        <v>242</v>
      </c>
    </row>
    <row r="1022" spans="1:4" x14ac:dyDescent="0.2">
      <c r="A1022" s="120">
        <v>883</v>
      </c>
      <c r="B1022" s="121">
        <v>14132</v>
      </c>
      <c r="C1022" s="122" t="s">
        <v>429</v>
      </c>
      <c r="D1022" s="123">
        <v>2</v>
      </c>
    </row>
    <row r="1023" spans="1:4" x14ac:dyDescent="0.2">
      <c r="A1023" s="120">
        <v>883</v>
      </c>
      <c r="B1023" s="121">
        <v>14133</v>
      </c>
      <c r="C1023" s="122" t="s">
        <v>429</v>
      </c>
      <c r="D1023" s="123">
        <v>1</v>
      </c>
    </row>
    <row r="1024" spans="1:4" x14ac:dyDescent="0.2">
      <c r="A1024" s="120">
        <v>884</v>
      </c>
      <c r="B1024" s="121">
        <v>14134</v>
      </c>
      <c r="C1024" s="122" t="s">
        <v>430</v>
      </c>
      <c r="D1024" s="123" t="s">
        <v>242</v>
      </c>
    </row>
    <row r="1025" spans="1:4" x14ac:dyDescent="0.2">
      <c r="A1025" s="120">
        <v>885</v>
      </c>
      <c r="B1025" s="121">
        <v>14135</v>
      </c>
      <c r="C1025" s="122" t="s">
        <v>429</v>
      </c>
      <c r="D1025" s="123">
        <v>2</v>
      </c>
    </row>
    <row r="1026" spans="1:4" x14ac:dyDescent="0.2">
      <c r="A1026" s="120">
        <v>885</v>
      </c>
      <c r="B1026" s="121">
        <v>14136</v>
      </c>
      <c r="C1026" s="122" t="s">
        <v>429</v>
      </c>
      <c r="D1026" s="123">
        <v>1</v>
      </c>
    </row>
    <row r="1027" spans="1:4" x14ac:dyDescent="0.2">
      <c r="A1027" s="120">
        <v>886</v>
      </c>
      <c r="B1027" s="121">
        <v>14137</v>
      </c>
      <c r="C1027" s="122" t="s">
        <v>430</v>
      </c>
      <c r="D1027" s="123" t="s">
        <v>242</v>
      </c>
    </row>
    <row r="1028" spans="1:4" x14ac:dyDescent="0.2">
      <c r="A1028" s="120">
        <v>887</v>
      </c>
      <c r="B1028" s="121">
        <v>14144</v>
      </c>
      <c r="C1028" s="122" t="s">
        <v>429</v>
      </c>
      <c r="D1028" s="123">
        <v>2</v>
      </c>
    </row>
    <row r="1029" spans="1:4" x14ac:dyDescent="0.2">
      <c r="A1029" s="120">
        <v>887</v>
      </c>
      <c r="B1029" s="121">
        <v>14145</v>
      </c>
      <c r="C1029" s="122" t="s">
        <v>429</v>
      </c>
      <c r="D1029" s="123">
        <v>1</v>
      </c>
    </row>
    <row r="1030" spans="1:4" x14ac:dyDescent="0.2">
      <c r="A1030" s="120">
        <v>888</v>
      </c>
      <c r="B1030" s="121">
        <v>14146</v>
      </c>
      <c r="C1030" s="122" t="s">
        <v>430</v>
      </c>
      <c r="D1030" s="123" t="s">
        <v>242</v>
      </c>
    </row>
    <row r="1031" spans="1:4" x14ac:dyDescent="0.2">
      <c r="A1031" s="120">
        <v>889</v>
      </c>
      <c r="B1031" s="121">
        <v>278</v>
      </c>
      <c r="C1031" s="122" t="s">
        <v>429</v>
      </c>
      <c r="D1031" s="123">
        <v>2</v>
      </c>
    </row>
    <row r="1032" spans="1:4" x14ac:dyDescent="0.2">
      <c r="A1032" s="120">
        <v>889</v>
      </c>
      <c r="B1032" s="121">
        <v>289</v>
      </c>
      <c r="C1032" s="122" t="s">
        <v>429</v>
      </c>
      <c r="D1032" s="123">
        <v>1</v>
      </c>
    </row>
    <row r="1033" spans="1:4" x14ac:dyDescent="0.2">
      <c r="A1033" s="120">
        <v>890</v>
      </c>
      <c r="B1033" s="121">
        <v>14028</v>
      </c>
      <c r="C1033" s="122" t="s">
        <v>430</v>
      </c>
      <c r="D1033" s="123" t="s">
        <v>242</v>
      </c>
    </row>
    <row r="1034" spans="1:4" x14ac:dyDescent="0.2">
      <c r="A1034" s="120">
        <v>891</v>
      </c>
      <c r="B1034" s="121">
        <v>14099</v>
      </c>
      <c r="C1034" s="122" t="s">
        <v>430</v>
      </c>
      <c r="D1034" s="123" t="s">
        <v>242</v>
      </c>
    </row>
    <row r="1035" spans="1:4" x14ac:dyDescent="0.2">
      <c r="A1035" s="120">
        <v>892</v>
      </c>
      <c r="B1035" s="121">
        <v>14119</v>
      </c>
      <c r="C1035" s="122" t="s">
        <v>430</v>
      </c>
      <c r="D1035" s="123" t="s">
        <v>242</v>
      </c>
    </row>
    <row r="1036" spans="1:4" x14ac:dyDescent="0.2">
      <c r="A1036" s="120">
        <v>893</v>
      </c>
      <c r="B1036" s="121">
        <v>14120</v>
      </c>
      <c r="C1036" s="122" t="s">
        <v>430</v>
      </c>
      <c r="D1036" s="123" t="s">
        <v>242</v>
      </c>
    </row>
    <row r="1037" spans="1:4" x14ac:dyDescent="0.2">
      <c r="A1037" s="120">
        <v>894</v>
      </c>
      <c r="B1037" s="121">
        <v>300</v>
      </c>
      <c r="C1037" s="122" t="s">
        <v>387</v>
      </c>
      <c r="D1037" s="123" t="s">
        <v>242</v>
      </c>
    </row>
    <row r="1038" spans="1:4" x14ac:dyDescent="0.2">
      <c r="A1038" s="120">
        <v>895</v>
      </c>
      <c r="B1038" s="121">
        <v>311</v>
      </c>
      <c r="C1038" s="122" t="s">
        <v>387</v>
      </c>
      <c r="D1038" s="123" t="s">
        <v>242</v>
      </c>
    </row>
    <row r="1039" spans="1:4" x14ac:dyDescent="0.2">
      <c r="A1039" s="120">
        <v>896</v>
      </c>
      <c r="B1039" s="121">
        <v>312</v>
      </c>
      <c r="C1039" s="122" t="s">
        <v>387</v>
      </c>
      <c r="D1039" s="123" t="s">
        <v>242</v>
      </c>
    </row>
    <row r="1040" spans="1:4" x14ac:dyDescent="0.2">
      <c r="A1040" s="120">
        <v>897</v>
      </c>
      <c r="B1040" s="121">
        <v>14097</v>
      </c>
      <c r="C1040" s="122" t="s">
        <v>430</v>
      </c>
      <c r="D1040" s="123" t="s">
        <v>242</v>
      </c>
    </row>
    <row r="1041" spans="1:4" x14ac:dyDescent="0.2">
      <c r="A1041" s="120">
        <v>898</v>
      </c>
      <c r="B1041" s="121">
        <v>14098</v>
      </c>
      <c r="C1041" s="122" t="s">
        <v>430</v>
      </c>
      <c r="D1041" s="123" t="s">
        <v>242</v>
      </c>
    </row>
    <row r="1042" spans="1:4" x14ac:dyDescent="0.2">
      <c r="A1042" s="120">
        <v>899</v>
      </c>
      <c r="B1042" s="121">
        <v>281</v>
      </c>
      <c r="C1042" s="122" t="s">
        <v>431</v>
      </c>
      <c r="D1042" s="123" t="s">
        <v>242</v>
      </c>
    </row>
    <row r="1043" spans="1:4" x14ac:dyDescent="0.2">
      <c r="A1043" s="120">
        <v>900</v>
      </c>
      <c r="B1043" s="121">
        <v>282</v>
      </c>
      <c r="C1043" s="122" t="s">
        <v>431</v>
      </c>
      <c r="D1043" s="123" t="s">
        <v>242</v>
      </c>
    </row>
    <row r="1044" spans="1:4" x14ac:dyDescent="0.2">
      <c r="A1044" s="120">
        <v>901</v>
      </c>
      <c r="B1044" s="121">
        <v>283</v>
      </c>
      <c r="C1044" s="122" t="s">
        <v>431</v>
      </c>
      <c r="D1044" s="123" t="s">
        <v>242</v>
      </c>
    </row>
    <row r="1045" spans="1:4" x14ac:dyDescent="0.2">
      <c r="A1045" s="120">
        <v>902</v>
      </c>
      <c r="B1045" s="121">
        <v>284</v>
      </c>
      <c r="C1045" s="122" t="s">
        <v>431</v>
      </c>
      <c r="D1045" s="123" t="s">
        <v>242</v>
      </c>
    </row>
    <row r="1046" spans="1:4" x14ac:dyDescent="0.2">
      <c r="A1046" s="120">
        <v>903</v>
      </c>
      <c r="B1046" s="121">
        <v>285</v>
      </c>
      <c r="C1046" s="122" t="s">
        <v>431</v>
      </c>
      <c r="D1046" s="123" t="s">
        <v>242</v>
      </c>
    </row>
    <row r="1047" spans="1:4" x14ac:dyDescent="0.2">
      <c r="A1047" s="120">
        <v>904</v>
      </c>
      <c r="B1047" s="121">
        <v>286</v>
      </c>
      <c r="C1047" s="122" t="s">
        <v>432</v>
      </c>
      <c r="D1047" s="123" t="s">
        <v>242</v>
      </c>
    </row>
    <row r="1048" spans="1:4" x14ac:dyDescent="0.2">
      <c r="A1048" s="120">
        <v>905</v>
      </c>
      <c r="B1048" s="121">
        <v>287</v>
      </c>
      <c r="C1048" s="122" t="s">
        <v>432</v>
      </c>
      <c r="D1048" s="123" t="s">
        <v>242</v>
      </c>
    </row>
    <row r="1049" spans="1:4" x14ac:dyDescent="0.2">
      <c r="A1049" s="120">
        <v>906</v>
      </c>
      <c r="B1049" s="121">
        <v>288</v>
      </c>
      <c r="C1049" s="122" t="s">
        <v>432</v>
      </c>
      <c r="D1049" s="123" t="s">
        <v>242</v>
      </c>
    </row>
    <row r="1050" spans="1:4" x14ac:dyDescent="0.2">
      <c r="A1050" s="120">
        <v>907</v>
      </c>
      <c r="B1050" s="121">
        <v>292</v>
      </c>
      <c r="C1050" s="122" t="s">
        <v>433</v>
      </c>
      <c r="D1050" s="123" t="s">
        <v>242</v>
      </c>
    </row>
    <row r="1051" spans="1:4" x14ac:dyDescent="0.2">
      <c r="A1051" s="120">
        <v>908</v>
      </c>
      <c r="B1051" s="121">
        <v>293</v>
      </c>
      <c r="C1051" s="122" t="s">
        <v>433</v>
      </c>
      <c r="D1051" s="123" t="s">
        <v>242</v>
      </c>
    </row>
    <row r="1052" spans="1:4" x14ac:dyDescent="0.2">
      <c r="A1052" s="120">
        <v>909</v>
      </c>
      <c r="B1052" s="121">
        <v>294</v>
      </c>
      <c r="C1052" s="122" t="s">
        <v>433</v>
      </c>
      <c r="D1052" s="123" t="s">
        <v>242</v>
      </c>
    </row>
    <row r="1053" spans="1:4" x14ac:dyDescent="0.2">
      <c r="A1053" s="120">
        <v>910</v>
      </c>
      <c r="B1053" s="121">
        <v>295</v>
      </c>
      <c r="C1053" s="122" t="s">
        <v>433</v>
      </c>
      <c r="D1053" s="123" t="s">
        <v>242</v>
      </c>
    </row>
    <row r="1054" spans="1:4" x14ac:dyDescent="0.2">
      <c r="A1054" s="120">
        <v>911</v>
      </c>
      <c r="B1054" s="121">
        <v>296</v>
      </c>
      <c r="C1054" s="122" t="s">
        <v>433</v>
      </c>
      <c r="D1054" s="123" t="s">
        <v>242</v>
      </c>
    </row>
    <row r="1055" spans="1:4" x14ac:dyDescent="0.2">
      <c r="A1055" s="120">
        <v>912</v>
      </c>
      <c r="B1055" s="121">
        <v>297</v>
      </c>
      <c r="C1055" s="122" t="s">
        <v>433</v>
      </c>
      <c r="D1055" s="123" t="s">
        <v>242</v>
      </c>
    </row>
    <row r="1056" spans="1:4" x14ac:dyDescent="0.2">
      <c r="A1056" s="120">
        <v>913</v>
      </c>
      <c r="B1056" s="121">
        <v>298</v>
      </c>
      <c r="C1056" s="122" t="s">
        <v>433</v>
      </c>
      <c r="D1056" s="123" t="s">
        <v>242</v>
      </c>
    </row>
    <row r="1057" spans="1:4" x14ac:dyDescent="0.2">
      <c r="A1057" s="120">
        <v>914</v>
      </c>
      <c r="B1057" s="121">
        <v>299</v>
      </c>
      <c r="C1057" s="122" t="s">
        <v>434</v>
      </c>
      <c r="D1057" s="123">
        <v>1</v>
      </c>
    </row>
    <row r="1058" spans="1:4" x14ac:dyDescent="0.2">
      <c r="A1058" s="120">
        <v>915</v>
      </c>
      <c r="B1058" s="121">
        <v>313</v>
      </c>
      <c r="C1058" s="122" t="s">
        <v>387</v>
      </c>
      <c r="D1058" s="123">
        <v>2</v>
      </c>
    </row>
    <row r="1059" spans="1:4" x14ac:dyDescent="0.2">
      <c r="A1059" s="120">
        <v>915</v>
      </c>
      <c r="B1059" s="121">
        <v>314</v>
      </c>
      <c r="C1059" s="122" t="s">
        <v>387</v>
      </c>
      <c r="D1059" s="123">
        <v>1</v>
      </c>
    </row>
    <row r="1060" spans="1:4" x14ac:dyDescent="0.2">
      <c r="A1060" s="120">
        <v>916</v>
      </c>
      <c r="B1060" s="121">
        <v>315</v>
      </c>
      <c r="C1060" s="122" t="s">
        <v>387</v>
      </c>
      <c r="D1060" s="123">
        <v>2</v>
      </c>
    </row>
    <row r="1061" spans="1:4" x14ac:dyDescent="0.2">
      <c r="A1061" s="120">
        <v>916</v>
      </c>
      <c r="B1061" s="121">
        <v>316</v>
      </c>
      <c r="C1061" s="122" t="s">
        <v>387</v>
      </c>
      <c r="D1061" s="123">
        <v>1</v>
      </c>
    </row>
    <row r="1062" spans="1:4" x14ac:dyDescent="0.2">
      <c r="A1062" s="120">
        <v>917</v>
      </c>
      <c r="B1062" s="121">
        <v>279</v>
      </c>
      <c r="C1062" s="122" t="s">
        <v>387</v>
      </c>
      <c r="D1062" s="123">
        <v>2</v>
      </c>
    </row>
    <row r="1063" spans="1:4" x14ac:dyDescent="0.2">
      <c r="A1063" s="120">
        <v>917</v>
      </c>
      <c r="B1063" s="121">
        <v>280</v>
      </c>
      <c r="C1063" s="122" t="s">
        <v>387</v>
      </c>
      <c r="D1063" s="123">
        <v>1</v>
      </c>
    </row>
    <row r="1064" spans="1:4" x14ac:dyDescent="0.2">
      <c r="A1064" s="120">
        <v>918</v>
      </c>
      <c r="B1064" s="121">
        <v>290</v>
      </c>
      <c r="C1064" s="122" t="s">
        <v>322</v>
      </c>
      <c r="D1064" s="123">
        <v>1</v>
      </c>
    </row>
    <row r="1065" spans="1:4" x14ac:dyDescent="0.2">
      <c r="A1065" s="120">
        <v>918</v>
      </c>
      <c r="B1065" s="121">
        <v>291</v>
      </c>
      <c r="C1065" s="122" t="s">
        <v>322</v>
      </c>
      <c r="D1065" s="123">
        <v>1</v>
      </c>
    </row>
    <row r="1066" spans="1:4" x14ac:dyDescent="0.2">
      <c r="A1066" s="120">
        <v>919</v>
      </c>
      <c r="B1066" s="121">
        <v>57</v>
      </c>
      <c r="C1066" s="122" t="s">
        <v>435</v>
      </c>
      <c r="D1066" s="123">
        <v>1</v>
      </c>
    </row>
    <row r="1067" spans="1:4" x14ac:dyDescent="0.2">
      <c r="A1067" s="120">
        <v>919</v>
      </c>
      <c r="B1067" s="121">
        <v>278</v>
      </c>
      <c r="C1067" s="122" t="s">
        <v>435</v>
      </c>
      <c r="D1067" s="123">
        <v>2</v>
      </c>
    </row>
    <row r="1068" spans="1:4" x14ac:dyDescent="0.2">
      <c r="A1068" s="120">
        <v>920</v>
      </c>
      <c r="B1068" s="121">
        <v>57</v>
      </c>
      <c r="C1068" s="122" t="s">
        <v>435</v>
      </c>
      <c r="D1068" s="123">
        <v>1</v>
      </c>
    </row>
    <row r="1069" spans="1:4" x14ac:dyDescent="0.2">
      <c r="A1069" s="120">
        <v>920</v>
      </c>
      <c r="B1069" s="121">
        <v>278</v>
      </c>
      <c r="C1069" s="122" t="s">
        <v>435</v>
      </c>
      <c r="D1069" s="123">
        <v>2</v>
      </c>
    </row>
    <row r="1070" spans="1:4" x14ac:dyDescent="0.2">
      <c r="A1070" s="120">
        <v>922</v>
      </c>
      <c r="B1070" s="121">
        <v>301</v>
      </c>
      <c r="C1070" s="122" t="s">
        <v>345</v>
      </c>
      <c r="D1070" s="123">
        <v>1</v>
      </c>
    </row>
    <row r="1071" spans="1:4" x14ac:dyDescent="0.2">
      <c r="A1071" s="120">
        <v>923</v>
      </c>
      <c r="B1071" s="121">
        <v>302</v>
      </c>
      <c r="C1071" s="122" t="s">
        <v>345</v>
      </c>
      <c r="D1071" s="123">
        <v>1</v>
      </c>
    </row>
    <row r="1072" spans="1:4" x14ac:dyDescent="0.2">
      <c r="A1072" s="120">
        <v>924</v>
      </c>
      <c r="B1072" s="121">
        <v>303</v>
      </c>
      <c r="C1072" s="122" t="s">
        <v>345</v>
      </c>
      <c r="D1072" s="123">
        <v>1</v>
      </c>
    </row>
    <row r="1073" spans="1:4" x14ac:dyDescent="0.2">
      <c r="A1073" s="120">
        <v>925</v>
      </c>
      <c r="B1073" s="121">
        <v>259</v>
      </c>
      <c r="C1073" s="122" t="s">
        <v>436</v>
      </c>
      <c r="D1073" s="123" t="s">
        <v>375</v>
      </c>
    </row>
    <row r="1074" spans="1:4" x14ac:dyDescent="0.2">
      <c r="A1074" s="120">
        <v>925</v>
      </c>
      <c r="B1074" s="121">
        <v>307</v>
      </c>
      <c r="C1074" s="122" t="s">
        <v>436</v>
      </c>
      <c r="D1074" s="123" t="s">
        <v>375</v>
      </c>
    </row>
    <row r="1075" spans="1:4" x14ac:dyDescent="0.2">
      <c r="A1075" s="120">
        <v>926</v>
      </c>
      <c r="B1075" s="121">
        <v>261</v>
      </c>
      <c r="C1075" s="122" t="s">
        <v>376</v>
      </c>
      <c r="D1075" s="123" t="s">
        <v>375</v>
      </c>
    </row>
    <row r="1076" spans="1:4" x14ac:dyDescent="0.2">
      <c r="A1076" s="120">
        <v>926</v>
      </c>
      <c r="B1076" s="121">
        <v>308</v>
      </c>
      <c r="C1076" s="122" t="s">
        <v>376</v>
      </c>
      <c r="D1076" s="123" t="s">
        <v>375</v>
      </c>
    </row>
    <row r="1077" spans="1:4" x14ac:dyDescent="0.2">
      <c r="A1077" s="120">
        <v>927</v>
      </c>
      <c r="B1077" s="121">
        <v>263</v>
      </c>
      <c r="C1077" s="122" t="s">
        <v>378</v>
      </c>
      <c r="D1077" s="123" t="s">
        <v>375</v>
      </c>
    </row>
    <row r="1078" spans="1:4" x14ac:dyDescent="0.2">
      <c r="A1078" s="120">
        <v>927</v>
      </c>
      <c r="B1078" s="121">
        <v>309</v>
      </c>
      <c r="C1078" s="122" t="s">
        <v>378</v>
      </c>
      <c r="D1078" s="123" t="s">
        <v>375</v>
      </c>
    </row>
    <row r="1079" spans="1:4" x14ac:dyDescent="0.2">
      <c r="A1079" s="120">
        <v>928</v>
      </c>
      <c r="B1079" s="121">
        <v>265</v>
      </c>
      <c r="C1079" s="122" t="s">
        <v>377</v>
      </c>
      <c r="D1079" s="123" t="s">
        <v>375</v>
      </c>
    </row>
    <row r="1080" spans="1:4" x14ac:dyDescent="0.2">
      <c r="A1080" s="120">
        <v>928</v>
      </c>
      <c r="B1080" s="121">
        <v>310</v>
      </c>
      <c r="C1080" s="122" t="s">
        <v>377</v>
      </c>
      <c r="D1080" s="123" t="s">
        <v>375</v>
      </c>
    </row>
    <row r="1081" spans="1:4" x14ac:dyDescent="0.2">
      <c r="A1081" s="120">
        <v>929</v>
      </c>
      <c r="B1081" s="121">
        <v>14041</v>
      </c>
      <c r="C1081" s="122" t="s">
        <v>431</v>
      </c>
      <c r="D1081" s="123" t="s">
        <v>242</v>
      </c>
    </row>
    <row r="1082" spans="1:4" x14ac:dyDescent="0.2">
      <c r="A1082" s="120">
        <v>930</v>
      </c>
      <c r="B1082" s="121">
        <v>14053</v>
      </c>
      <c r="C1082" s="122" t="s">
        <v>431</v>
      </c>
      <c r="D1082" s="123" t="s">
        <v>242</v>
      </c>
    </row>
    <row r="1083" spans="1:4" x14ac:dyDescent="0.2">
      <c r="A1083" s="120">
        <v>931</v>
      </c>
      <c r="B1083" s="121">
        <v>14056</v>
      </c>
      <c r="C1083" s="122" t="s">
        <v>431</v>
      </c>
      <c r="D1083" s="123" t="s">
        <v>242</v>
      </c>
    </row>
    <row r="1084" spans="1:4" x14ac:dyDescent="0.2">
      <c r="A1084" s="120">
        <v>932</v>
      </c>
      <c r="B1084" s="121">
        <v>191</v>
      </c>
      <c r="C1084" s="122" t="s">
        <v>437</v>
      </c>
      <c r="D1084" s="123">
        <v>2</v>
      </c>
    </row>
    <row r="1085" spans="1:4" x14ac:dyDescent="0.2">
      <c r="A1085" s="120">
        <v>932</v>
      </c>
      <c r="B1085" s="121">
        <v>353</v>
      </c>
      <c r="C1085" s="122" t="s">
        <v>437</v>
      </c>
      <c r="D1085" s="123">
        <v>1</v>
      </c>
    </row>
    <row r="1086" spans="1:4" x14ac:dyDescent="0.2">
      <c r="A1086" s="120">
        <v>932</v>
      </c>
      <c r="B1086" s="121">
        <v>354</v>
      </c>
      <c r="C1086" s="122" t="s">
        <v>437</v>
      </c>
      <c r="D1086" s="123">
        <v>1</v>
      </c>
    </row>
    <row r="1087" spans="1:4" x14ac:dyDescent="0.2">
      <c r="A1087" s="120">
        <v>932</v>
      </c>
      <c r="B1087" s="121">
        <v>355</v>
      </c>
      <c r="C1087" s="122" t="s">
        <v>437</v>
      </c>
      <c r="D1087" s="123">
        <v>1</v>
      </c>
    </row>
    <row r="1088" spans="1:4" x14ac:dyDescent="0.2">
      <c r="A1088" s="120">
        <v>933</v>
      </c>
      <c r="B1088" s="121">
        <v>14147</v>
      </c>
      <c r="C1088" s="122" t="s">
        <v>429</v>
      </c>
      <c r="D1088" s="123">
        <v>2</v>
      </c>
    </row>
    <row r="1089" spans="1:4" x14ac:dyDescent="0.2">
      <c r="A1089" s="120">
        <v>933</v>
      </c>
      <c r="B1089" s="121">
        <v>14148</v>
      </c>
      <c r="C1089" s="122" t="s">
        <v>429</v>
      </c>
      <c r="D1089" s="123">
        <v>1</v>
      </c>
    </row>
    <row r="1090" spans="1:4" x14ac:dyDescent="0.2">
      <c r="A1090" s="120">
        <v>934</v>
      </c>
      <c r="B1090" s="121">
        <v>14149</v>
      </c>
      <c r="C1090" s="122" t="s">
        <v>430</v>
      </c>
      <c r="D1090" s="123" t="s">
        <v>242</v>
      </c>
    </row>
    <row r="1091" spans="1:4" x14ac:dyDescent="0.2">
      <c r="A1091" s="120">
        <v>935</v>
      </c>
      <c r="B1091" s="121">
        <v>374</v>
      </c>
      <c r="C1091" s="122" t="s">
        <v>438</v>
      </c>
      <c r="D1091" s="123" t="s">
        <v>489</v>
      </c>
    </row>
    <row r="1092" spans="1:4" x14ac:dyDescent="0.2">
      <c r="A1092" s="120">
        <v>935</v>
      </c>
      <c r="B1092" s="121">
        <v>375</v>
      </c>
      <c r="C1092" s="122" t="s">
        <v>438</v>
      </c>
      <c r="D1092" s="123" t="s">
        <v>487</v>
      </c>
    </row>
    <row r="1093" spans="1:4" x14ac:dyDescent="0.2">
      <c r="A1093" s="120">
        <v>936</v>
      </c>
      <c r="B1093" s="121">
        <v>1422</v>
      </c>
      <c r="C1093" s="122" t="s">
        <v>438</v>
      </c>
      <c r="D1093" s="123">
        <v>1</v>
      </c>
    </row>
    <row r="1094" spans="1:4" x14ac:dyDescent="0.2">
      <c r="A1094" s="120">
        <v>936</v>
      </c>
      <c r="B1094" s="121">
        <v>1423</v>
      </c>
      <c r="C1094" s="122" t="s">
        <v>438</v>
      </c>
      <c r="D1094" s="123">
        <v>2</v>
      </c>
    </row>
    <row r="1095" spans="1:4" x14ac:dyDescent="0.2">
      <c r="A1095" s="120">
        <v>937</v>
      </c>
      <c r="B1095" s="121">
        <v>14150</v>
      </c>
      <c r="C1095" s="122" t="s">
        <v>438</v>
      </c>
      <c r="D1095" s="123">
        <v>2</v>
      </c>
    </row>
    <row r="1096" spans="1:4" x14ac:dyDescent="0.2">
      <c r="A1096" s="120">
        <v>937</v>
      </c>
      <c r="B1096" s="121">
        <v>14151</v>
      </c>
      <c r="C1096" s="122" t="s">
        <v>438</v>
      </c>
      <c r="D1096" s="123">
        <v>1</v>
      </c>
    </row>
    <row r="1097" spans="1:4" x14ac:dyDescent="0.2">
      <c r="A1097" s="120">
        <v>938</v>
      </c>
      <c r="B1097" s="121">
        <v>376</v>
      </c>
      <c r="C1097" s="122" t="s">
        <v>438</v>
      </c>
      <c r="D1097" s="123">
        <v>2</v>
      </c>
    </row>
    <row r="1098" spans="1:4" x14ac:dyDescent="0.2">
      <c r="A1098" s="120">
        <v>938</v>
      </c>
      <c r="B1098" s="121">
        <v>377</v>
      </c>
      <c r="C1098" s="122" t="s">
        <v>438</v>
      </c>
      <c r="D1098" s="123">
        <v>1</v>
      </c>
    </row>
    <row r="1099" spans="1:4" x14ac:dyDescent="0.2">
      <c r="A1099" s="120">
        <v>939</v>
      </c>
      <c r="B1099" s="121">
        <v>395</v>
      </c>
      <c r="C1099" s="122" t="s">
        <v>438</v>
      </c>
      <c r="D1099" s="123">
        <v>2</v>
      </c>
    </row>
    <row r="1100" spans="1:4" x14ac:dyDescent="0.2">
      <c r="A1100" s="120">
        <v>939</v>
      </c>
      <c r="B1100" s="121">
        <v>396</v>
      </c>
      <c r="C1100" s="122" t="s">
        <v>438</v>
      </c>
      <c r="D1100" s="123">
        <v>1</v>
      </c>
    </row>
    <row r="1101" spans="1:4" x14ac:dyDescent="0.2">
      <c r="A1101" s="120">
        <v>940</v>
      </c>
      <c r="B1101" s="121">
        <v>397</v>
      </c>
      <c r="C1101" s="122" t="s">
        <v>439</v>
      </c>
      <c r="D1101" s="123" t="s">
        <v>397</v>
      </c>
    </row>
    <row r="1102" spans="1:4" x14ac:dyDescent="0.2">
      <c r="A1102" s="120">
        <v>941</v>
      </c>
      <c r="B1102" s="121">
        <v>398</v>
      </c>
      <c r="C1102" s="122" t="s">
        <v>440</v>
      </c>
      <c r="D1102" s="123" t="s">
        <v>397</v>
      </c>
    </row>
    <row r="1103" spans="1:4" x14ac:dyDescent="0.2">
      <c r="A1103" s="120">
        <v>942</v>
      </c>
      <c r="B1103" s="121">
        <v>400</v>
      </c>
      <c r="C1103" s="122" t="s">
        <v>290</v>
      </c>
      <c r="D1103" s="123">
        <v>1</v>
      </c>
    </row>
    <row r="1104" spans="1:4" x14ac:dyDescent="0.2">
      <c r="A1104" s="120">
        <v>942</v>
      </c>
      <c r="B1104" s="121">
        <v>401</v>
      </c>
      <c r="C1104" s="122" t="s">
        <v>290</v>
      </c>
      <c r="D1104" s="123">
        <v>2</v>
      </c>
    </row>
    <row r="1105" spans="1:4" x14ac:dyDescent="0.2">
      <c r="A1105" s="120">
        <v>943</v>
      </c>
      <c r="B1105" s="121">
        <v>404</v>
      </c>
      <c r="C1105" s="122" t="s">
        <v>280</v>
      </c>
      <c r="D1105" s="123">
        <v>1</v>
      </c>
    </row>
    <row r="1106" spans="1:4" x14ac:dyDescent="0.2">
      <c r="A1106" s="120">
        <v>943</v>
      </c>
      <c r="B1106" s="121">
        <v>405</v>
      </c>
      <c r="C1106" s="122" t="s">
        <v>280</v>
      </c>
      <c r="D1106" s="123">
        <v>2</v>
      </c>
    </row>
    <row r="1107" spans="1:4" x14ac:dyDescent="0.2">
      <c r="A1107" s="120">
        <v>944</v>
      </c>
      <c r="B1107" s="121">
        <v>406</v>
      </c>
      <c r="C1107" s="122" t="s">
        <v>280</v>
      </c>
      <c r="D1107" s="123">
        <v>1</v>
      </c>
    </row>
    <row r="1108" spans="1:4" x14ac:dyDescent="0.2">
      <c r="A1108" s="120">
        <v>944</v>
      </c>
      <c r="B1108" s="121">
        <v>407</v>
      </c>
      <c r="C1108" s="122" t="s">
        <v>280</v>
      </c>
      <c r="D1108" s="123">
        <v>2</v>
      </c>
    </row>
    <row r="1109" spans="1:4" x14ac:dyDescent="0.2">
      <c r="A1109" s="120">
        <v>945</v>
      </c>
      <c r="B1109" s="121">
        <v>408</v>
      </c>
      <c r="C1109" s="122" t="s">
        <v>280</v>
      </c>
      <c r="D1109" s="123">
        <v>1</v>
      </c>
    </row>
    <row r="1110" spans="1:4" x14ac:dyDescent="0.2">
      <c r="A1110" s="120">
        <v>945</v>
      </c>
      <c r="B1110" s="121">
        <v>409</v>
      </c>
      <c r="C1110" s="122" t="s">
        <v>280</v>
      </c>
      <c r="D1110" s="123">
        <v>2</v>
      </c>
    </row>
    <row r="1111" spans="1:4" x14ac:dyDescent="0.2">
      <c r="A1111" s="120">
        <v>946</v>
      </c>
      <c r="B1111" s="121">
        <v>410</v>
      </c>
      <c r="C1111" s="122" t="s">
        <v>280</v>
      </c>
      <c r="D1111" s="123">
        <v>1</v>
      </c>
    </row>
    <row r="1112" spans="1:4" x14ac:dyDescent="0.2">
      <c r="A1112" s="120">
        <v>946</v>
      </c>
      <c r="B1112" s="121">
        <v>411</v>
      </c>
      <c r="C1112" s="122" t="s">
        <v>280</v>
      </c>
      <c r="D1112" s="123">
        <v>2</v>
      </c>
    </row>
    <row r="1113" spans="1:4" x14ac:dyDescent="0.2">
      <c r="A1113" s="120">
        <v>947</v>
      </c>
      <c r="B1113" s="121">
        <v>412</v>
      </c>
      <c r="C1113" s="122" t="s">
        <v>441</v>
      </c>
      <c r="D1113" s="123">
        <v>2</v>
      </c>
    </row>
    <row r="1114" spans="1:4" x14ac:dyDescent="0.2">
      <c r="A1114" s="120">
        <v>947</v>
      </c>
      <c r="B1114" s="121">
        <v>413</v>
      </c>
      <c r="C1114" s="122" t="s">
        <v>441</v>
      </c>
      <c r="D1114" s="123">
        <v>1</v>
      </c>
    </row>
    <row r="1115" spans="1:4" x14ac:dyDescent="0.2">
      <c r="A1115" s="120">
        <v>947</v>
      </c>
      <c r="B1115" s="121">
        <v>414</v>
      </c>
      <c r="C1115" s="122" t="s">
        <v>441</v>
      </c>
      <c r="D1115" s="123">
        <v>1</v>
      </c>
    </row>
    <row r="1116" spans="1:4" x14ac:dyDescent="0.2">
      <c r="A1116" s="120">
        <v>948</v>
      </c>
      <c r="B1116" s="121">
        <v>415</v>
      </c>
      <c r="C1116" s="122" t="s">
        <v>442</v>
      </c>
      <c r="D1116" s="123" t="s">
        <v>489</v>
      </c>
    </row>
    <row r="1117" spans="1:4" x14ac:dyDescent="0.2">
      <c r="A1117" s="120">
        <v>948</v>
      </c>
      <c r="B1117" s="121">
        <v>416</v>
      </c>
      <c r="C1117" s="122" t="s">
        <v>442</v>
      </c>
      <c r="D1117" s="123">
        <v>1</v>
      </c>
    </row>
    <row r="1118" spans="1:4" x14ac:dyDescent="0.2">
      <c r="A1118" s="120">
        <v>949</v>
      </c>
      <c r="B1118" s="121">
        <v>417</v>
      </c>
      <c r="C1118" s="122" t="s">
        <v>542</v>
      </c>
      <c r="D1118" s="123">
        <v>1</v>
      </c>
    </row>
    <row r="1119" spans="1:4" x14ac:dyDescent="0.2">
      <c r="A1119" s="120">
        <v>949</v>
      </c>
      <c r="B1119" s="121">
        <v>418</v>
      </c>
      <c r="C1119" s="122" t="s">
        <v>542</v>
      </c>
      <c r="D1119" s="123">
        <v>2</v>
      </c>
    </row>
    <row r="1120" spans="1:4" x14ac:dyDescent="0.2">
      <c r="A1120" s="120">
        <v>950</v>
      </c>
      <c r="B1120" s="121">
        <v>419</v>
      </c>
      <c r="C1120" s="122" t="s">
        <v>543</v>
      </c>
      <c r="D1120" s="123" t="s">
        <v>242</v>
      </c>
    </row>
    <row r="1121" spans="1:4" x14ac:dyDescent="0.2">
      <c r="A1121" s="120">
        <v>951</v>
      </c>
      <c r="B1121" s="121">
        <v>420</v>
      </c>
      <c r="C1121" s="122" t="s">
        <v>544</v>
      </c>
      <c r="D1121" s="123" t="s">
        <v>242</v>
      </c>
    </row>
    <row r="1122" spans="1:4" x14ac:dyDescent="0.2">
      <c r="A1122" s="120">
        <v>952</v>
      </c>
      <c r="B1122" s="121">
        <v>421</v>
      </c>
      <c r="C1122" s="122" t="s">
        <v>545</v>
      </c>
      <c r="D1122" s="123">
        <v>1</v>
      </c>
    </row>
    <row r="1123" spans="1:4" x14ac:dyDescent="0.2">
      <c r="A1123" s="120">
        <v>952</v>
      </c>
      <c r="B1123" s="121">
        <v>422</v>
      </c>
      <c r="C1123" s="122" t="s">
        <v>545</v>
      </c>
      <c r="D1123" s="123">
        <v>2</v>
      </c>
    </row>
    <row r="1124" spans="1:4" x14ac:dyDescent="0.2">
      <c r="A1124" s="120">
        <v>953</v>
      </c>
      <c r="B1124" s="121">
        <v>423</v>
      </c>
      <c r="C1124" s="122" t="s">
        <v>443</v>
      </c>
      <c r="D1124" s="123">
        <v>1</v>
      </c>
    </row>
    <row r="1125" spans="1:4" x14ac:dyDescent="0.2">
      <c r="A1125" s="120">
        <v>953</v>
      </c>
      <c r="B1125" s="121">
        <v>424</v>
      </c>
      <c r="C1125" s="122" t="s">
        <v>443</v>
      </c>
      <c r="D1125" s="123" t="s">
        <v>487</v>
      </c>
    </row>
    <row r="1126" spans="1:4" x14ac:dyDescent="0.2">
      <c r="A1126" s="120">
        <v>954</v>
      </c>
      <c r="B1126" s="121">
        <v>425</v>
      </c>
      <c r="C1126" s="122" t="s">
        <v>444</v>
      </c>
      <c r="D1126" s="123" t="s">
        <v>489</v>
      </c>
    </row>
    <row r="1127" spans="1:4" x14ac:dyDescent="0.2">
      <c r="A1127" s="120">
        <v>954</v>
      </c>
      <c r="B1127" s="121">
        <v>426</v>
      </c>
      <c r="C1127" s="122" t="s">
        <v>444</v>
      </c>
      <c r="D1127" s="123" t="s">
        <v>487</v>
      </c>
    </row>
    <row r="1128" spans="1:4" x14ac:dyDescent="0.2">
      <c r="A1128" s="120">
        <v>954</v>
      </c>
      <c r="B1128" s="121">
        <v>427</v>
      </c>
      <c r="C1128" s="122" t="s">
        <v>444</v>
      </c>
      <c r="D1128" s="123" t="s">
        <v>487</v>
      </c>
    </row>
    <row r="1129" spans="1:4" x14ac:dyDescent="0.2">
      <c r="A1129" s="120">
        <v>955</v>
      </c>
      <c r="B1129" s="121">
        <v>206</v>
      </c>
      <c r="C1129" s="122" t="s">
        <v>445</v>
      </c>
      <c r="D1129" s="123">
        <v>2</v>
      </c>
    </row>
    <row r="1130" spans="1:4" x14ac:dyDescent="0.2">
      <c r="A1130" s="120">
        <v>955</v>
      </c>
      <c r="B1130" s="121">
        <v>428</v>
      </c>
      <c r="C1130" s="122" t="s">
        <v>445</v>
      </c>
      <c r="D1130" s="123">
        <v>1</v>
      </c>
    </row>
    <row r="1131" spans="1:4" x14ac:dyDescent="0.2">
      <c r="A1131" s="120">
        <v>955</v>
      </c>
      <c r="B1131" s="121">
        <v>429</v>
      </c>
      <c r="C1131" s="122" t="s">
        <v>445</v>
      </c>
      <c r="D1131" s="123">
        <v>2</v>
      </c>
    </row>
    <row r="1132" spans="1:4" x14ac:dyDescent="0.2">
      <c r="A1132" s="120">
        <v>955</v>
      </c>
      <c r="B1132" s="121">
        <v>430</v>
      </c>
      <c r="C1132" s="122" t="s">
        <v>445</v>
      </c>
      <c r="D1132" s="123">
        <v>1</v>
      </c>
    </row>
    <row r="1133" spans="1:4" x14ac:dyDescent="0.2">
      <c r="A1133" s="120">
        <v>956</v>
      </c>
      <c r="B1133" s="121">
        <v>160</v>
      </c>
      <c r="C1133" s="122" t="s">
        <v>446</v>
      </c>
      <c r="D1133" s="123">
        <v>2</v>
      </c>
    </row>
    <row r="1134" spans="1:4" x14ac:dyDescent="0.2">
      <c r="A1134" s="120">
        <v>956</v>
      </c>
      <c r="B1134" s="121">
        <v>427</v>
      </c>
      <c r="C1134" s="122" t="s">
        <v>446</v>
      </c>
      <c r="D1134" s="123">
        <v>1</v>
      </c>
    </row>
    <row r="1135" spans="1:4" x14ac:dyDescent="0.2">
      <c r="A1135" s="120">
        <v>956</v>
      </c>
      <c r="B1135" s="121">
        <v>431</v>
      </c>
      <c r="C1135" s="122" t="s">
        <v>446</v>
      </c>
      <c r="D1135" s="123">
        <v>2</v>
      </c>
    </row>
    <row r="1136" spans="1:4" x14ac:dyDescent="0.2">
      <c r="A1136" s="120">
        <v>956</v>
      </c>
      <c r="B1136" s="121">
        <v>432</v>
      </c>
      <c r="C1136" s="122" t="s">
        <v>446</v>
      </c>
      <c r="D1136" s="123">
        <v>1</v>
      </c>
    </row>
    <row r="1137" spans="1:4" x14ac:dyDescent="0.2">
      <c r="A1137" s="120">
        <v>957</v>
      </c>
      <c r="B1137" s="121">
        <v>432</v>
      </c>
      <c r="C1137" s="122" t="s">
        <v>447</v>
      </c>
      <c r="D1137" s="123">
        <v>1</v>
      </c>
    </row>
    <row r="1138" spans="1:4" x14ac:dyDescent="0.2">
      <c r="A1138" s="120">
        <v>957</v>
      </c>
      <c r="B1138" s="121">
        <v>433</v>
      </c>
      <c r="C1138" s="122" t="s">
        <v>447</v>
      </c>
      <c r="D1138" s="123">
        <v>2</v>
      </c>
    </row>
    <row r="1139" spans="1:4" x14ac:dyDescent="0.2">
      <c r="A1139" s="120">
        <v>958</v>
      </c>
      <c r="B1139" s="121">
        <v>434</v>
      </c>
      <c r="C1139" s="122" t="s">
        <v>448</v>
      </c>
      <c r="D1139" s="123">
        <v>2</v>
      </c>
    </row>
    <row r="1140" spans="1:4" x14ac:dyDescent="0.2">
      <c r="A1140" s="120">
        <v>958</v>
      </c>
      <c r="B1140" s="121">
        <v>435</v>
      </c>
      <c r="C1140" s="122" t="s">
        <v>448</v>
      </c>
      <c r="D1140" s="123">
        <v>1</v>
      </c>
    </row>
    <row r="1141" spans="1:4" x14ac:dyDescent="0.2">
      <c r="A1141" s="120">
        <v>959</v>
      </c>
      <c r="B1141" s="121">
        <v>160</v>
      </c>
      <c r="C1141" s="122" t="s">
        <v>449</v>
      </c>
      <c r="D1141" s="123">
        <v>2</v>
      </c>
    </row>
    <row r="1142" spans="1:4" x14ac:dyDescent="0.2">
      <c r="A1142" s="120">
        <v>959</v>
      </c>
      <c r="B1142" s="121">
        <v>432</v>
      </c>
      <c r="C1142" s="122" t="s">
        <v>449</v>
      </c>
      <c r="D1142" s="123">
        <v>1</v>
      </c>
    </row>
    <row r="1143" spans="1:4" x14ac:dyDescent="0.2">
      <c r="A1143" s="120">
        <v>959</v>
      </c>
      <c r="B1143" s="121">
        <v>436</v>
      </c>
      <c r="C1143" s="122" t="s">
        <v>449</v>
      </c>
      <c r="D1143" s="123">
        <v>2</v>
      </c>
    </row>
    <row r="1144" spans="1:4" x14ac:dyDescent="0.2">
      <c r="A1144" s="120">
        <v>960</v>
      </c>
      <c r="B1144" s="121">
        <v>160</v>
      </c>
      <c r="C1144" s="122" t="s">
        <v>450</v>
      </c>
      <c r="D1144" s="123">
        <v>2</v>
      </c>
    </row>
    <row r="1145" spans="1:4" x14ac:dyDescent="0.2">
      <c r="A1145" s="120">
        <v>960</v>
      </c>
      <c r="B1145" s="121">
        <v>435</v>
      </c>
      <c r="C1145" s="122" t="s">
        <v>450</v>
      </c>
      <c r="D1145" s="123">
        <v>1</v>
      </c>
    </row>
    <row r="1146" spans="1:4" x14ac:dyDescent="0.2">
      <c r="A1146" s="120">
        <v>960</v>
      </c>
      <c r="B1146" s="121">
        <v>441</v>
      </c>
      <c r="C1146" s="122" t="s">
        <v>450</v>
      </c>
      <c r="D1146" s="123">
        <v>1</v>
      </c>
    </row>
    <row r="1147" spans="1:4" x14ac:dyDescent="0.2">
      <c r="A1147" s="120">
        <v>961</v>
      </c>
      <c r="B1147" s="121">
        <v>427</v>
      </c>
      <c r="C1147" s="122" t="s">
        <v>451</v>
      </c>
      <c r="D1147" s="123">
        <v>1</v>
      </c>
    </row>
    <row r="1148" spans="1:4" x14ac:dyDescent="0.2">
      <c r="A1148" s="120">
        <v>961</v>
      </c>
      <c r="B1148" s="121">
        <v>432</v>
      </c>
      <c r="C1148" s="122" t="s">
        <v>451</v>
      </c>
      <c r="D1148" s="123">
        <v>1</v>
      </c>
    </row>
    <row r="1149" spans="1:4" x14ac:dyDescent="0.2">
      <c r="A1149" s="120">
        <v>961</v>
      </c>
      <c r="B1149" s="121">
        <v>437</v>
      </c>
      <c r="C1149" s="122" t="s">
        <v>451</v>
      </c>
      <c r="D1149" s="123">
        <v>2</v>
      </c>
    </row>
    <row r="1150" spans="1:4" x14ac:dyDescent="0.2">
      <c r="A1150" s="120">
        <v>962</v>
      </c>
      <c r="B1150" s="121">
        <v>427</v>
      </c>
      <c r="C1150" s="122" t="s">
        <v>452</v>
      </c>
      <c r="D1150" s="123">
        <v>1</v>
      </c>
    </row>
    <row r="1151" spans="1:4" x14ac:dyDescent="0.2">
      <c r="A1151" s="120">
        <v>962</v>
      </c>
      <c r="B1151" s="121">
        <v>435</v>
      </c>
      <c r="C1151" s="122" t="s">
        <v>452</v>
      </c>
      <c r="D1151" s="123">
        <v>1</v>
      </c>
    </row>
    <row r="1152" spans="1:4" x14ac:dyDescent="0.2">
      <c r="A1152" s="120">
        <v>962</v>
      </c>
      <c r="B1152" s="121">
        <v>438</v>
      </c>
      <c r="C1152" s="122" t="s">
        <v>452</v>
      </c>
      <c r="D1152" s="123">
        <v>2</v>
      </c>
    </row>
    <row r="1153" spans="1:4" x14ac:dyDescent="0.2">
      <c r="A1153" s="120">
        <v>963</v>
      </c>
      <c r="B1153" s="121">
        <v>160</v>
      </c>
      <c r="C1153" s="122" t="s">
        <v>453</v>
      </c>
      <c r="D1153" s="123">
        <v>2</v>
      </c>
    </row>
    <row r="1154" spans="1:4" x14ac:dyDescent="0.2">
      <c r="A1154" s="120">
        <v>963</v>
      </c>
      <c r="B1154" s="121">
        <v>427</v>
      </c>
      <c r="C1154" s="122" t="s">
        <v>453</v>
      </c>
      <c r="D1154" s="123">
        <v>1</v>
      </c>
    </row>
    <row r="1155" spans="1:4" x14ac:dyDescent="0.2">
      <c r="A1155" s="120">
        <v>963</v>
      </c>
      <c r="B1155" s="121">
        <v>435</v>
      </c>
      <c r="C1155" s="122" t="s">
        <v>453</v>
      </c>
      <c r="D1155" s="123">
        <v>1</v>
      </c>
    </row>
    <row r="1156" spans="1:4" x14ac:dyDescent="0.2">
      <c r="A1156" s="120">
        <v>963</v>
      </c>
      <c r="B1156" s="121">
        <v>439</v>
      </c>
      <c r="C1156" s="122" t="s">
        <v>453</v>
      </c>
      <c r="D1156" s="123">
        <v>2</v>
      </c>
    </row>
    <row r="1157" spans="1:4" x14ac:dyDescent="0.2">
      <c r="A1157" s="120">
        <v>964</v>
      </c>
      <c r="B1157" s="121">
        <v>160</v>
      </c>
      <c r="C1157" s="122" t="s">
        <v>454</v>
      </c>
      <c r="D1157" s="123">
        <v>2</v>
      </c>
    </row>
    <row r="1158" spans="1:4" x14ac:dyDescent="0.2">
      <c r="A1158" s="120">
        <v>964</v>
      </c>
      <c r="B1158" s="121">
        <v>431</v>
      </c>
      <c r="C1158" s="122" t="s">
        <v>454</v>
      </c>
      <c r="D1158" s="123">
        <v>2</v>
      </c>
    </row>
    <row r="1159" spans="1:4" x14ac:dyDescent="0.2">
      <c r="A1159" s="120">
        <v>964</v>
      </c>
      <c r="B1159" s="121">
        <v>440</v>
      </c>
      <c r="C1159" s="122" t="s">
        <v>454</v>
      </c>
      <c r="D1159" s="123">
        <v>1</v>
      </c>
    </row>
    <row r="1160" spans="1:4" x14ac:dyDescent="0.2">
      <c r="A1160" s="120">
        <v>965</v>
      </c>
      <c r="B1160" s="121">
        <v>194</v>
      </c>
      <c r="C1160" s="122" t="s">
        <v>455</v>
      </c>
      <c r="D1160" s="123">
        <v>2</v>
      </c>
    </row>
    <row r="1161" spans="1:4" x14ac:dyDescent="0.2">
      <c r="A1161" s="120">
        <v>965</v>
      </c>
      <c r="B1161" s="121">
        <v>489</v>
      </c>
      <c r="C1161" s="122" t="s">
        <v>455</v>
      </c>
      <c r="D1161" s="123">
        <v>1</v>
      </c>
    </row>
    <row r="1162" spans="1:4" x14ac:dyDescent="0.2">
      <c r="A1162" s="120">
        <v>965</v>
      </c>
      <c r="B1162" s="121">
        <v>500</v>
      </c>
      <c r="C1162" s="122" t="s">
        <v>455</v>
      </c>
      <c r="D1162" s="123">
        <v>2</v>
      </c>
    </row>
    <row r="1163" spans="1:4" x14ac:dyDescent="0.2">
      <c r="A1163" s="120">
        <v>966</v>
      </c>
      <c r="B1163" s="121">
        <v>488</v>
      </c>
      <c r="C1163" s="122" t="s">
        <v>302</v>
      </c>
      <c r="D1163" s="123" t="s">
        <v>242</v>
      </c>
    </row>
    <row r="1164" spans="1:4" x14ac:dyDescent="0.2">
      <c r="A1164" s="120">
        <v>967</v>
      </c>
      <c r="B1164" s="121">
        <v>442</v>
      </c>
      <c r="C1164" s="122" t="s">
        <v>314</v>
      </c>
      <c r="D1164" s="123">
        <v>1</v>
      </c>
    </row>
    <row r="1165" spans="1:4" x14ac:dyDescent="0.2">
      <c r="A1165" s="120">
        <v>967</v>
      </c>
      <c r="B1165" s="121">
        <v>443</v>
      </c>
      <c r="C1165" s="122" t="s">
        <v>314</v>
      </c>
      <c r="D1165" s="123">
        <v>2</v>
      </c>
    </row>
    <row r="1166" spans="1:4" x14ac:dyDescent="0.2">
      <c r="A1166" s="120">
        <v>968</v>
      </c>
      <c r="B1166" s="121">
        <v>444</v>
      </c>
      <c r="C1166" s="122" t="s">
        <v>314</v>
      </c>
      <c r="D1166" s="123">
        <v>1</v>
      </c>
    </row>
    <row r="1167" spans="1:4" x14ac:dyDescent="0.2">
      <c r="A1167" s="120">
        <v>969</v>
      </c>
      <c r="B1167" s="121">
        <v>443</v>
      </c>
      <c r="C1167" s="122" t="s">
        <v>455</v>
      </c>
      <c r="D1167" s="123">
        <v>2</v>
      </c>
    </row>
    <row r="1168" spans="1:4" x14ac:dyDescent="0.2">
      <c r="A1168" s="120">
        <v>969</v>
      </c>
      <c r="B1168" s="121">
        <v>489</v>
      </c>
      <c r="C1168" s="122" t="s">
        <v>455</v>
      </c>
      <c r="D1168" s="123">
        <v>1</v>
      </c>
    </row>
    <row r="1169" spans="1:4" x14ac:dyDescent="0.2">
      <c r="A1169" s="120">
        <v>969</v>
      </c>
      <c r="B1169" s="121">
        <v>501</v>
      </c>
      <c r="C1169" s="122" t="s">
        <v>455</v>
      </c>
      <c r="D1169" s="123">
        <v>1</v>
      </c>
    </row>
    <row r="1170" spans="1:4" x14ac:dyDescent="0.2">
      <c r="A1170" s="120">
        <v>970</v>
      </c>
      <c r="B1170" s="121">
        <v>447</v>
      </c>
      <c r="C1170" s="122" t="s">
        <v>268</v>
      </c>
      <c r="D1170" s="123">
        <v>2</v>
      </c>
    </row>
    <row r="1171" spans="1:4" x14ac:dyDescent="0.2">
      <c r="A1171" s="120">
        <v>970</v>
      </c>
      <c r="B1171" s="121">
        <v>448</v>
      </c>
      <c r="C1171" s="122" t="s">
        <v>268</v>
      </c>
      <c r="D1171" s="123">
        <v>1</v>
      </c>
    </row>
    <row r="1172" spans="1:4" x14ac:dyDescent="0.2">
      <c r="A1172" s="120">
        <v>971</v>
      </c>
      <c r="B1172" s="121">
        <v>492</v>
      </c>
      <c r="C1172" s="122" t="s">
        <v>456</v>
      </c>
      <c r="D1172" s="123">
        <v>2</v>
      </c>
    </row>
    <row r="1173" spans="1:4" x14ac:dyDescent="0.2">
      <c r="A1173" s="120">
        <v>971</v>
      </c>
      <c r="B1173" s="121">
        <v>493</v>
      </c>
      <c r="C1173" s="122" t="s">
        <v>456</v>
      </c>
      <c r="D1173" s="123">
        <v>1</v>
      </c>
    </row>
    <row r="1174" spans="1:4" x14ac:dyDescent="0.2">
      <c r="A1174" s="120">
        <v>971</v>
      </c>
      <c r="B1174" s="121">
        <v>494</v>
      </c>
      <c r="C1174" s="122" t="s">
        <v>456</v>
      </c>
      <c r="D1174" s="123">
        <v>1</v>
      </c>
    </row>
    <row r="1175" spans="1:4" x14ac:dyDescent="0.2">
      <c r="A1175" s="120">
        <v>972</v>
      </c>
      <c r="B1175" s="121">
        <v>502</v>
      </c>
      <c r="C1175" s="122" t="s">
        <v>490</v>
      </c>
      <c r="D1175" s="123">
        <v>1</v>
      </c>
    </row>
    <row r="1176" spans="1:4" x14ac:dyDescent="0.2">
      <c r="A1176" s="120">
        <v>972</v>
      </c>
      <c r="B1176" s="121">
        <v>503</v>
      </c>
      <c r="C1176" s="122" t="s">
        <v>490</v>
      </c>
      <c r="D1176" s="123" t="s">
        <v>489</v>
      </c>
    </row>
    <row r="1177" spans="1:4" x14ac:dyDescent="0.2">
      <c r="A1177" s="120">
        <v>973</v>
      </c>
      <c r="B1177" s="121">
        <v>453</v>
      </c>
      <c r="C1177" s="122" t="s">
        <v>312</v>
      </c>
      <c r="D1177" s="123">
        <v>1</v>
      </c>
    </row>
    <row r="1178" spans="1:4" x14ac:dyDescent="0.2">
      <c r="A1178" s="120">
        <v>973</v>
      </c>
      <c r="B1178" s="121">
        <v>454</v>
      </c>
      <c r="C1178" s="122" t="s">
        <v>312</v>
      </c>
      <c r="D1178" s="123">
        <v>2</v>
      </c>
    </row>
    <row r="1179" spans="1:4" x14ac:dyDescent="0.2">
      <c r="A1179" s="120">
        <v>974</v>
      </c>
      <c r="B1179" s="121">
        <v>455</v>
      </c>
      <c r="C1179" s="122" t="s">
        <v>338</v>
      </c>
      <c r="D1179" s="123">
        <v>2</v>
      </c>
    </row>
    <row r="1180" spans="1:4" x14ac:dyDescent="0.2">
      <c r="A1180" s="120">
        <v>975</v>
      </c>
      <c r="B1180" s="121">
        <v>504</v>
      </c>
      <c r="C1180" s="122" t="s">
        <v>546</v>
      </c>
      <c r="D1180" s="123">
        <v>1</v>
      </c>
    </row>
    <row r="1181" spans="1:4" x14ac:dyDescent="0.2">
      <c r="A1181" s="120">
        <v>975</v>
      </c>
      <c r="B1181" s="121">
        <v>505</v>
      </c>
      <c r="C1181" s="122" t="s">
        <v>546</v>
      </c>
      <c r="D1181" s="123">
        <v>2</v>
      </c>
    </row>
    <row r="1182" spans="1:4" x14ac:dyDescent="0.2">
      <c r="A1182" s="120">
        <v>976</v>
      </c>
      <c r="B1182" s="121">
        <v>506</v>
      </c>
      <c r="C1182" s="122" t="s">
        <v>547</v>
      </c>
      <c r="D1182" s="123">
        <v>1</v>
      </c>
    </row>
    <row r="1183" spans="1:4" x14ac:dyDescent="0.2">
      <c r="A1183" s="120">
        <v>976</v>
      </c>
      <c r="B1183" s="121">
        <v>507</v>
      </c>
      <c r="C1183" s="122" t="s">
        <v>547</v>
      </c>
      <c r="D1183" s="123">
        <v>2</v>
      </c>
    </row>
    <row r="1184" spans="1:4" x14ac:dyDescent="0.2">
      <c r="A1184" s="120">
        <v>978</v>
      </c>
      <c r="B1184" s="121">
        <v>462</v>
      </c>
      <c r="C1184" s="122" t="s">
        <v>296</v>
      </c>
      <c r="D1184" s="123" t="s">
        <v>242</v>
      </c>
    </row>
    <row r="1185" spans="1:4" x14ac:dyDescent="0.2">
      <c r="A1185" s="120">
        <v>979</v>
      </c>
      <c r="B1185" s="121">
        <v>463</v>
      </c>
      <c r="C1185" s="122" t="s">
        <v>335</v>
      </c>
      <c r="D1185" s="123" t="s">
        <v>482</v>
      </c>
    </row>
    <row r="1186" spans="1:4" x14ac:dyDescent="0.2">
      <c r="A1186" s="120">
        <v>980</v>
      </c>
      <c r="B1186" s="121">
        <v>466</v>
      </c>
      <c r="C1186" s="122" t="s">
        <v>457</v>
      </c>
      <c r="D1186" s="123">
        <v>2</v>
      </c>
    </row>
    <row r="1187" spans="1:4" x14ac:dyDescent="0.2">
      <c r="A1187" s="120">
        <v>980</v>
      </c>
      <c r="B1187" s="121">
        <v>467</v>
      </c>
      <c r="C1187" s="122" t="s">
        <v>457</v>
      </c>
      <c r="D1187" s="123">
        <v>1</v>
      </c>
    </row>
    <row r="1188" spans="1:4" x14ac:dyDescent="0.2">
      <c r="A1188" s="120">
        <v>981</v>
      </c>
      <c r="B1188" s="121">
        <v>468</v>
      </c>
      <c r="C1188" s="122" t="s">
        <v>458</v>
      </c>
      <c r="D1188" s="123" t="s">
        <v>242</v>
      </c>
    </row>
    <row r="1189" spans="1:4" x14ac:dyDescent="0.2">
      <c r="A1189" s="120">
        <v>982</v>
      </c>
      <c r="B1189" s="121">
        <v>508</v>
      </c>
      <c r="C1189" s="122" t="s">
        <v>548</v>
      </c>
      <c r="D1189" s="123">
        <v>2</v>
      </c>
    </row>
    <row r="1190" spans="1:4" x14ac:dyDescent="0.2">
      <c r="A1190" s="120">
        <v>982</v>
      </c>
      <c r="B1190" s="121">
        <v>509</v>
      </c>
      <c r="C1190" s="122" t="s">
        <v>548</v>
      </c>
      <c r="D1190" s="123">
        <v>1</v>
      </c>
    </row>
    <row r="1191" spans="1:4" x14ac:dyDescent="0.2">
      <c r="A1191" s="120">
        <v>983</v>
      </c>
      <c r="B1191" s="121">
        <v>510</v>
      </c>
      <c r="C1191" s="122" t="s">
        <v>549</v>
      </c>
      <c r="D1191" s="123">
        <v>2</v>
      </c>
    </row>
    <row r="1192" spans="1:4" x14ac:dyDescent="0.2">
      <c r="A1192" s="120">
        <v>983</v>
      </c>
      <c r="B1192" s="121">
        <v>511</v>
      </c>
      <c r="C1192" s="122" t="s">
        <v>549</v>
      </c>
      <c r="D1192" s="123">
        <v>1</v>
      </c>
    </row>
    <row r="1193" spans="1:4" s="153" customFormat="1" x14ac:dyDescent="0.2">
      <c r="A1193" s="120">
        <v>984</v>
      </c>
      <c r="B1193" s="121">
        <v>512</v>
      </c>
      <c r="C1193" s="122" t="s">
        <v>603</v>
      </c>
      <c r="D1193" s="123">
        <v>1</v>
      </c>
    </row>
    <row r="1194" spans="1:4" s="153" customFormat="1" x14ac:dyDescent="0.2">
      <c r="A1194" s="120">
        <v>984</v>
      </c>
      <c r="B1194" s="121">
        <v>513</v>
      </c>
      <c r="C1194" s="122" t="s">
        <v>603</v>
      </c>
      <c r="D1194" s="123">
        <v>2</v>
      </c>
    </row>
    <row r="1195" spans="1:4" s="153" customFormat="1" x14ac:dyDescent="0.2">
      <c r="A1195" s="120">
        <v>985</v>
      </c>
      <c r="B1195" s="121">
        <v>514</v>
      </c>
      <c r="C1195" s="122" t="s">
        <v>604</v>
      </c>
      <c r="D1195" s="123">
        <v>1</v>
      </c>
    </row>
    <row r="1196" spans="1:4" s="153" customFormat="1" x14ac:dyDescent="0.2">
      <c r="A1196" s="120">
        <v>985</v>
      </c>
      <c r="B1196" s="121">
        <v>515</v>
      </c>
      <c r="C1196" s="122" t="s">
        <v>604</v>
      </c>
      <c r="D1196" s="123">
        <v>2</v>
      </c>
    </row>
    <row r="1197" spans="1:4" x14ac:dyDescent="0.2">
      <c r="A1197" s="120">
        <v>989</v>
      </c>
      <c r="B1197" s="121">
        <v>475</v>
      </c>
      <c r="C1197" s="122" t="s">
        <v>351</v>
      </c>
      <c r="D1197" s="123">
        <v>2</v>
      </c>
    </row>
    <row r="1198" spans="1:4" x14ac:dyDescent="0.2">
      <c r="A1198" s="120">
        <v>989</v>
      </c>
      <c r="B1198" s="121">
        <v>476</v>
      </c>
      <c r="C1198" s="122" t="s">
        <v>351</v>
      </c>
      <c r="D1198" s="123">
        <v>1</v>
      </c>
    </row>
    <row r="1199" spans="1:4" x14ac:dyDescent="0.2">
      <c r="A1199" s="120">
        <v>990</v>
      </c>
      <c r="B1199" s="121">
        <v>477</v>
      </c>
      <c r="C1199" s="122" t="s">
        <v>352</v>
      </c>
      <c r="D1199" s="123" t="s">
        <v>242</v>
      </c>
    </row>
    <row r="1200" spans="1:4" x14ac:dyDescent="0.2">
      <c r="A1200" s="120">
        <v>991</v>
      </c>
      <c r="B1200" s="121">
        <v>478</v>
      </c>
      <c r="C1200" s="122" t="s">
        <v>302</v>
      </c>
      <c r="D1200" s="123" t="s">
        <v>242</v>
      </c>
    </row>
    <row r="1201" spans="1:4" x14ac:dyDescent="0.2">
      <c r="A1201" s="120">
        <v>996</v>
      </c>
      <c r="B1201" s="121">
        <v>485</v>
      </c>
      <c r="C1201" s="122" t="s">
        <v>382</v>
      </c>
      <c r="D1201" s="123">
        <v>2</v>
      </c>
    </row>
    <row r="1202" spans="1:4" x14ac:dyDescent="0.2">
      <c r="A1202" s="120">
        <v>996</v>
      </c>
      <c r="B1202" s="121">
        <v>486</v>
      </c>
      <c r="C1202" s="122" t="s">
        <v>382</v>
      </c>
      <c r="D1202" s="123">
        <v>1</v>
      </c>
    </row>
    <row r="1203" spans="1:4" x14ac:dyDescent="0.2">
      <c r="A1203" s="120">
        <v>996</v>
      </c>
      <c r="B1203" s="121">
        <v>487</v>
      </c>
      <c r="C1203" s="122" t="s">
        <v>382</v>
      </c>
      <c r="D1203" s="123">
        <v>2</v>
      </c>
    </row>
    <row r="1204" spans="1:4" x14ac:dyDescent="0.2">
      <c r="A1204" s="120">
        <v>997</v>
      </c>
      <c r="B1204" s="121">
        <v>490</v>
      </c>
      <c r="C1204" s="122" t="s">
        <v>459</v>
      </c>
      <c r="D1204" s="123" t="s">
        <v>489</v>
      </c>
    </row>
    <row r="1205" spans="1:4" x14ac:dyDescent="0.2">
      <c r="A1205" s="120">
        <v>997</v>
      </c>
      <c r="B1205" s="121">
        <v>491</v>
      </c>
      <c r="C1205" s="122" t="s">
        <v>459</v>
      </c>
      <c r="D1205" s="123">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 xml:space="preserve">&amp;L&amp;"Trebuchet MS,Regular"&amp;8NORTHERN POWERGRID (YORKSHIRE) PLC&amp;C&amp;"Arial,Regular"&amp;8Page &amp;P+36 of 54&amp;R&amp;"Arial,Regular"&amp;8DECEMBER 2015 - FINAL V2.0 </oddFooter>
    <firstHeader>&amp;LSSC TPP Unit Rate Lookup Table</firstHeader>
    <firstFooter xml:space="preserve">&amp;L&amp;"Trebuchet MS,Regular"&amp;8NORTHERN POWERGRID (YORKSHIRE) PLC&amp;C&amp;"Arial,Regular"&amp;8Page &amp;P+36 of 54&amp;R&amp;"Arial,Regular"&amp;8DECEMBER 2015 - FINAL V2.0 </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Z24"/>
  <sheetViews>
    <sheetView workbookViewId="0">
      <selection activeCell="B5" sqref="B5:I5"/>
    </sheetView>
  </sheetViews>
  <sheetFormatPr defaultRowHeight="12.75" x14ac:dyDescent="0.2"/>
  <cols>
    <col min="1" max="1" width="2.42578125" style="130" customWidth="1"/>
    <col min="2" max="2" width="33.7109375" style="130" customWidth="1"/>
    <col min="3" max="4" width="14.140625" style="130" customWidth="1"/>
    <col min="5" max="9" width="12.140625" style="130" customWidth="1"/>
    <col min="10" max="10" width="5.5703125" style="130" customWidth="1"/>
    <col min="11" max="11" width="5.28515625" style="130" customWidth="1"/>
    <col min="12" max="12" width="35.28515625" style="130" customWidth="1"/>
    <col min="13" max="20" width="11.7109375" style="130" customWidth="1"/>
    <col min="21" max="16384" width="9.140625" style="130"/>
  </cols>
  <sheetData>
    <row r="1" spans="1:156" x14ac:dyDescent="0.2">
      <c r="B1" s="113" t="s">
        <v>88</v>
      </c>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row>
    <row r="2" spans="1:156" s="132" customFormat="1" ht="21.75" customHeight="1" x14ac:dyDescent="0.2">
      <c r="B2" s="297" t="str">
        <f>Overview!B4&amp; " - Effective from "&amp;Overview!D4&amp;" - "&amp;Overview!E4</f>
        <v>Northern Powergrid (Yorkshire) plc - Effective from 1 April 2017 - Final</v>
      </c>
      <c r="C2" s="298"/>
      <c r="D2" s="298"/>
      <c r="E2" s="298"/>
      <c r="F2" s="298"/>
      <c r="G2" s="298"/>
      <c r="H2" s="298"/>
      <c r="I2" s="298"/>
      <c r="J2" s="298"/>
      <c r="K2" s="298"/>
      <c r="L2" s="298"/>
      <c r="M2" s="298"/>
      <c r="N2" s="298"/>
      <c r="O2" s="298"/>
      <c r="P2" s="298"/>
      <c r="Q2" s="298"/>
      <c r="R2" s="298"/>
      <c r="S2" s="298"/>
      <c r="T2" s="299"/>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row>
    <row r="3" spans="1:156" s="134" customFormat="1" ht="9" customHeight="1" x14ac:dyDescent="0.2">
      <c r="A3" s="133"/>
      <c r="B3" s="133"/>
      <c r="C3" s="133"/>
      <c r="D3" s="133"/>
      <c r="E3" s="133"/>
      <c r="F3" s="133"/>
      <c r="G3" s="133"/>
      <c r="H3" s="133"/>
      <c r="I3" s="133"/>
      <c r="J3" s="133"/>
      <c r="K3" s="133"/>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row>
    <row r="4" spans="1:156" ht="26.25" customHeight="1" x14ac:dyDescent="0.2">
      <c r="B4" s="303" t="s">
        <v>557</v>
      </c>
      <c r="C4" s="304"/>
      <c r="D4" s="304"/>
      <c r="E4" s="304"/>
      <c r="F4" s="304"/>
      <c r="G4" s="304"/>
      <c r="H4" s="304"/>
      <c r="I4" s="305"/>
      <c r="L4" s="303" t="s">
        <v>574</v>
      </c>
      <c r="M4" s="304"/>
      <c r="N4" s="304"/>
      <c r="O4" s="304"/>
      <c r="P4" s="304"/>
      <c r="Q4" s="304"/>
      <c r="R4" s="304"/>
      <c r="S4" s="304"/>
      <c r="T4" s="305"/>
    </row>
    <row r="5" spans="1:156" ht="18" customHeight="1" x14ac:dyDescent="0.2">
      <c r="B5" s="307" t="s">
        <v>595</v>
      </c>
      <c r="C5" s="307"/>
      <c r="D5" s="307"/>
      <c r="E5" s="307"/>
      <c r="F5" s="307"/>
      <c r="G5" s="307"/>
      <c r="H5" s="307"/>
      <c r="I5" s="307"/>
      <c r="L5" s="307" t="s">
        <v>597</v>
      </c>
      <c r="M5" s="307"/>
      <c r="N5" s="307"/>
      <c r="O5" s="307"/>
      <c r="P5" s="307"/>
      <c r="Q5" s="307"/>
      <c r="R5" s="307"/>
      <c r="S5" s="307"/>
      <c r="T5" s="307"/>
    </row>
    <row r="6" spans="1:156" s="135" customFormat="1" ht="27.75" customHeight="1" x14ac:dyDescent="0.2">
      <c r="B6" s="306" t="s">
        <v>601</v>
      </c>
      <c r="C6" s="306"/>
      <c r="D6" s="306"/>
      <c r="E6" s="306"/>
      <c r="F6" s="306"/>
      <c r="G6" s="306"/>
      <c r="H6" s="306"/>
      <c r="I6" s="306"/>
      <c r="L6" s="306" t="s">
        <v>602</v>
      </c>
      <c r="M6" s="306"/>
      <c r="N6" s="306"/>
      <c r="O6" s="306"/>
      <c r="P6" s="306"/>
      <c r="Q6" s="306"/>
      <c r="R6" s="306"/>
      <c r="S6" s="306"/>
      <c r="T6" s="306"/>
    </row>
    <row r="7" spans="1:156" ht="18" customHeight="1" x14ac:dyDescent="0.2">
      <c r="B7" s="307" t="s">
        <v>596</v>
      </c>
      <c r="C7" s="307"/>
      <c r="D7" s="307"/>
      <c r="E7" s="307"/>
      <c r="F7" s="307"/>
      <c r="G7" s="307"/>
      <c r="H7" s="307"/>
      <c r="I7" s="307"/>
      <c r="L7" s="307" t="s">
        <v>598</v>
      </c>
      <c r="M7" s="307"/>
      <c r="N7" s="307"/>
      <c r="O7" s="307"/>
      <c r="P7" s="307"/>
      <c r="Q7" s="307"/>
      <c r="R7" s="307"/>
      <c r="S7" s="307"/>
      <c r="T7" s="307"/>
    </row>
    <row r="8" spans="1:156" ht="8.25" customHeight="1" x14ac:dyDescent="0.2"/>
    <row r="9" spans="1:156" ht="72" customHeight="1" x14ac:dyDescent="0.2">
      <c r="B9" s="136" t="s">
        <v>599</v>
      </c>
      <c r="C9" s="137" t="str">
        <f>'Annex 1 LV and HV charges'!D13</f>
        <v>Unit charge 1 (NHH)
or red/black charge (HH)
p/kWh</v>
      </c>
      <c r="D9" s="137" t="str">
        <f>'Annex 1 LV and HV charges'!E13</f>
        <v>Unit charge 2 (NHH)
or amber/yellow charge (HH)
p/kWh</v>
      </c>
      <c r="E9" s="137" t="str">
        <f>'Annex 1 LV and HV charges'!F13</f>
        <v>Green charge (HH)
p/kWh</v>
      </c>
      <c r="F9" s="137" t="str">
        <f>'Annex 1 LV and HV charges'!G13</f>
        <v>Fixed charge p/MPAN/day</v>
      </c>
      <c r="G9" s="137" t="str">
        <f>'Annex 1 LV and HV charges'!H13</f>
        <v>Capacity charge p/kVA/day</v>
      </c>
      <c r="H9" s="137" t="str">
        <f>'Annex 1 LV and HV charges'!I13</f>
        <v>Reactive power charge
p/kVArh</v>
      </c>
      <c r="I9" s="137" t="str">
        <f>'Annex 1 LV and HV charges'!J13</f>
        <v>Exceeded capacity charge
p/kVA/day</v>
      </c>
      <c r="L9" s="136" t="s">
        <v>600</v>
      </c>
      <c r="M9" s="156" t="str">
        <f>'Annex 2 EHV charges'!H9</f>
        <v>Import
Super Red
unit charge
(p/kWh)</v>
      </c>
      <c r="N9" s="156" t="str">
        <f>'Annex 2 EHV charges'!I9</f>
        <v>Import
fixed charge
(p/day)</v>
      </c>
      <c r="O9" s="156" t="str">
        <f>'Annex 2 EHV charges'!J9</f>
        <v>Import
capacity charge
(p/kVA/day)</v>
      </c>
      <c r="P9" s="156" t="str">
        <f>'Annex 2 EHV charges'!K9</f>
        <v>Import
exceeded capacity charge
(p/kVA/day)</v>
      </c>
      <c r="Q9" s="157" t="str">
        <f>'Annex 2 EHV charges'!L9</f>
        <v>Export
Super Red
unit charge
(p/kWh)</v>
      </c>
      <c r="R9" s="157" t="str">
        <f>'Annex 2 EHV charges'!M9</f>
        <v>Export
fixed charge
(p/day)</v>
      </c>
      <c r="S9" s="157" t="str">
        <f>'Annex 2 EHV charges'!N9</f>
        <v>Export
capacity charge
(p/kVA/day)</v>
      </c>
      <c r="T9" s="157" t="str">
        <f>'Annex 2 EHV charges'!O9</f>
        <v>Export
exceeded capacity charge
(p/kVA/day)</v>
      </c>
    </row>
    <row r="10" spans="1:156" ht="30" customHeight="1" x14ac:dyDescent="0.2">
      <c r="B10" s="124"/>
      <c r="C10" s="151" t="str">
        <f>IFERROR(VLOOKUP($B$10,'Annex 1 LV and HV charges'!$A:$K,4,FALSE),"")</f>
        <v/>
      </c>
      <c r="D10" s="152" t="str">
        <f>IFERROR(VLOOKUP($B$10,'Annex 1 LV and HV charges'!$A:$K,5,FALSE),"")</f>
        <v/>
      </c>
      <c r="E10" s="152" t="str">
        <f>IFERROR(VLOOKUP($B$10,'Annex 1 LV and HV charges'!$A:$K,6,FALSE),"")</f>
        <v/>
      </c>
      <c r="F10" s="126" t="str">
        <f>IFERROR(VLOOKUP($B$10,'Annex 1 LV and HV charges'!$A:$K,7,FALSE),"")</f>
        <v/>
      </c>
      <c r="G10" s="126" t="str">
        <f>IFERROR(VLOOKUP($B$10,'Annex 1 LV and HV charges'!$A:$K,8,FALSE),"")</f>
        <v/>
      </c>
      <c r="H10" s="126" t="str">
        <f>IFERROR(VLOOKUP($B$10,'Annex 1 LV and HV charges'!$A:$K,9,FALSE),"")</f>
        <v/>
      </c>
      <c r="I10" s="126" t="str">
        <f>IFERROR(VLOOKUP($B$10,'Annex 1 LV and HV charges'!$A:$K,10,FALSE),"")</f>
        <v/>
      </c>
      <c r="L10" s="124"/>
      <c r="M10" s="126" t="str">
        <f>IFERROR(VLOOKUP($L$10,'Annex 2 EHV charges'!$G:$O,2,FALSE),"")</f>
        <v/>
      </c>
      <c r="N10" s="126" t="str">
        <f>IFERROR(VLOOKUP($L$10,'Annex 2 EHV charges'!$G:$O,3,FALSE),"")</f>
        <v/>
      </c>
      <c r="O10" s="126" t="str">
        <f>IFERROR(VLOOKUP($L$10,'Annex 2 EHV charges'!$G:$O,4,FALSE),"")</f>
        <v/>
      </c>
      <c r="P10" s="126" t="str">
        <f>IFERROR(VLOOKUP($L$10,'Annex 2 EHV charges'!$G:$O,5,FALSE),"")</f>
        <v/>
      </c>
      <c r="Q10" s="139" t="str">
        <f>IFERROR(VLOOKUP($L$10,'Annex 2 EHV charges'!$G:$O,6,FALSE),"")</f>
        <v/>
      </c>
      <c r="R10" s="139" t="str">
        <f>IFERROR(VLOOKUP($L$10,'Annex 2 EHV charges'!$G:$O,7,FALSE),"")</f>
        <v/>
      </c>
      <c r="S10" s="139" t="str">
        <f>IFERROR(VLOOKUP($L$10,'Annex 2 EHV charges'!$G:$O,8,FALSE),"")</f>
        <v/>
      </c>
      <c r="T10" s="139" t="str">
        <f>IFERROR(VLOOKUP($L$10,'Annex 2 EHV charges'!$G:$O,9,FALSE),"")</f>
        <v/>
      </c>
    </row>
    <row r="11" spans="1:156" ht="7.5" customHeight="1" x14ac:dyDescent="0.2"/>
    <row r="12" spans="1:156" ht="88.5" customHeight="1" x14ac:dyDescent="0.2">
      <c r="B12" s="140" t="s">
        <v>561</v>
      </c>
      <c r="C12" s="137" t="s">
        <v>575</v>
      </c>
      <c r="D12" s="137" t="s">
        <v>576</v>
      </c>
      <c r="E12" s="137" t="s">
        <v>577</v>
      </c>
      <c r="F12" s="137" t="s">
        <v>562</v>
      </c>
      <c r="G12" s="137" t="s">
        <v>558</v>
      </c>
      <c r="H12" s="137" t="s">
        <v>559</v>
      </c>
      <c r="I12" s="137" t="s">
        <v>560</v>
      </c>
      <c r="L12" s="140" t="s">
        <v>561</v>
      </c>
      <c r="M12" s="137" t="s">
        <v>585</v>
      </c>
      <c r="N12" s="137" t="s">
        <v>562</v>
      </c>
      <c r="O12" s="137" t="s">
        <v>581</v>
      </c>
      <c r="P12" s="137" t="s">
        <v>560</v>
      </c>
      <c r="Q12" s="138" t="s">
        <v>583</v>
      </c>
      <c r="R12" s="138" t="s">
        <v>562</v>
      </c>
      <c r="S12" s="138" t="s">
        <v>582</v>
      </c>
      <c r="T12" s="138" t="s">
        <v>560</v>
      </c>
    </row>
    <row r="13" spans="1:156" ht="30" customHeight="1" x14ac:dyDescent="0.2">
      <c r="B13" s="141" t="s">
        <v>563</v>
      </c>
      <c r="C13" s="146"/>
      <c r="D13" s="146"/>
      <c r="E13" s="146"/>
      <c r="F13" s="146"/>
      <c r="G13" s="146"/>
      <c r="H13" s="146"/>
      <c r="I13" s="146"/>
      <c r="L13" s="141" t="s">
        <v>563</v>
      </c>
      <c r="M13" s="127"/>
      <c r="N13" s="127"/>
      <c r="O13" s="127"/>
      <c r="P13" s="127"/>
      <c r="Q13" s="128"/>
      <c r="R13" s="128">
        <f>N13</f>
        <v>0</v>
      </c>
      <c r="S13" s="128"/>
      <c r="T13" s="128"/>
    </row>
    <row r="14" spans="1:156" ht="30" customHeight="1" x14ac:dyDescent="0.2">
      <c r="B14" s="142" t="s">
        <v>565</v>
      </c>
      <c r="C14" s="125">
        <f>C13</f>
        <v>0</v>
      </c>
      <c r="D14" s="125">
        <f t="shared" ref="D14:G14" si="0">D13</f>
        <v>0</v>
      </c>
      <c r="E14" s="125">
        <f t="shared" si="0"/>
        <v>0</v>
      </c>
      <c r="F14" s="125">
        <f t="shared" si="0"/>
        <v>0</v>
      </c>
      <c r="G14" s="125">
        <f t="shared" si="0"/>
        <v>0</v>
      </c>
      <c r="H14" s="125">
        <f>H13</f>
        <v>0</v>
      </c>
      <c r="I14" s="125">
        <f>I13</f>
        <v>0</v>
      </c>
      <c r="L14" s="142" t="s">
        <v>565</v>
      </c>
      <c r="M14" s="125">
        <f>M13</f>
        <v>0</v>
      </c>
      <c r="N14" s="125">
        <f t="shared" ref="N14:T14" si="1">N13</f>
        <v>0</v>
      </c>
      <c r="O14" s="125">
        <f t="shared" si="1"/>
        <v>0</v>
      </c>
      <c r="P14" s="125">
        <f t="shared" si="1"/>
        <v>0</v>
      </c>
      <c r="Q14" s="129">
        <f t="shared" si="1"/>
        <v>0</v>
      </c>
      <c r="R14" s="129">
        <f t="shared" si="1"/>
        <v>0</v>
      </c>
      <c r="S14" s="129">
        <f t="shared" si="1"/>
        <v>0</v>
      </c>
      <c r="T14" s="129">
        <f t="shared" si="1"/>
        <v>0</v>
      </c>
    </row>
    <row r="15" spans="1:156" ht="7.5" customHeight="1" x14ac:dyDescent="0.2"/>
    <row r="16" spans="1:156" ht="63.75" customHeight="1" x14ac:dyDescent="0.2">
      <c r="B16" s="140" t="s">
        <v>564</v>
      </c>
      <c r="C16" s="137" t="s">
        <v>578</v>
      </c>
      <c r="D16" s="137" t="s">
        <v>579</v>
      </c>
      <c r="E16" s="137" t="s">
        <v>580</v>
      </c>
      <c r="F16" s="137" t="s">
        <v>570</v>
      </c>
      <c r="G16" s="137" t="s">
        <v>569</v>
      </c>
      <c r="H16" s="137" t="s">
        <v>568</v>
      </c>
      <c r="I16" s="137" t="s">
        <v>736</v>
      </c>
      <c r="L16" s="140" t="s">
        <v>564</v>
      </c>
      <c r="M16" s="137" t="s">
        <v>586</v>
      </c>
      <c r="N16" s="137" t="s">
        <v>584</v>
      </c>
      <c r="O16" s="137" t="s">
        <v>589</v>
      </c>
      <c r="P16" s="137" t="s">
        <v>737</v>
      </c>
      <c r="Q16" s="138" t="s">
        <v>587</v>
      </c>
      <c r="R16" s="138" t="s">
        <v>588</v>
      </c>
      <c r="S16" s="138" t="s">
        <v>590</v>
      </c>
      <c r="T16" s="138" t="s">
        <v>738</v>
      </c>
    </row>
    <row r="17" spans="2:20" ht="30" customHeight="1" x14ac:dyDescent="0.2">
      <c r="B17" s="141" t="s">
        <v>566</v>
      </c>
      <c r="C17" s="147" t="str">
        <f>IFERROR(C10*C13/100,"")</f>
        <v/>
      </c>
      <c r="D17" s="147" t="str">
        <f t="shared" ref="D17:H17" si="2">IFERROR(D10*D13/100,"")</f>
        <v/>
      </c>
      <c r="E17" s="147" t="str">
        <f t="shared" si="2"/>
        <v/>
      </c>
      <c r="F17" s="147" t="str">
        <f t="shared" si="2"/>
        <v/>
      </c>
      <c r="G17" s="147" t="str">
        <f>IFERROR(G10*G13*F13/100,"")</f>
        <v/>
      </c>
      <c r="H17" s="147" t="str">
        <f t="shared" si="2"/>
        <v/>
      </c>
      <c r="I17" s="147" t="str">
        <f>IFERROR(I10*I13*F13/100,"")</f>
        <v/>
      </c>
      <c r="L17" s="143" t="s">
        <v>566</v>
      </c>
      <c r="M17" s="147" t="str">
        <f>IFERROR(M10*M13/100,"")</f>
        <v/>
      </c>
      <c r="N17" s="147" t="str">
        <f>IFERROR(N10*N13/100,"")</f>
        <v/>
      </c>
      <c r="O17" s="147" t="str">
        <f>IFERROR(O10*O13*N13/100,"")</f>
        <v/>
      </c>
      <c r="P17" s="147" t="str">
        <f>IFERROR(P10*P13*N13/100,"")</f>
        <v/>
      </c>
      <c r="Q17" s="148" t="str">
        <f>IFERROR(Q10*Q13/100,"")</f>
        <v/>
      </c>
      <c r="R17" s="148" t="str">
        <f>IFERROR(R10*R13/100,"")</f>
        <v/>
      </c>
      <c r="S17" s="148" t="str">
        <f>IFERROR(S10*S13*R13/100,"")</f>
        <v/>
      </c>
      <c r="T17" s="148" t="str">
        <f>IFERROR(T10*T13*R13/100,"")</f>
        <v/>
      </c>
    </row>
    <row r="18" spans="2:20" ht="30" customHeight="1" x14ac:dyDescent="0.2">
      <c r="B18" s="142" t="s">
        <v>567</v>
      </c>
      <c r="C18" s="149" t="str">
        <f>IFERROR(C10*C14/100,"")</f>
        <v/>
      </c>
      <c r="D18" s="149" t="str">
        <f t="shared" ref="D18:H18" si="3">IFERROR(D10*D14/100,"")</f>
        <v/>
      </c>
      <c r="E18" s="149" t="str">
        <f t="shared" si="3"/>
        <v/>
      </c>
      <c r="F18" s="149" t="str">
        <f t="shared" si="3"/>
        <v/>
      </c>
      <c r="G18" s="149" t="str">
        <f>IFERROR(G10*G14*F14/100,"")</f>
        <v/>
      </c>
      <c r="H18" s="149" t="str">
        <f t="shared" si="3"/>
        <v/>
      </c>
      <c r="I18" s="149" t="str">
        <f>IFERROR(I10*I14*F14/100,"")</f>
        <v/>
      </c>
      <c r="L18" s="144" t="s">
        <v>567</v>
      </c>
      <c r="M18" s="149" t="str">
        <f>IFERROR(M10*M14/100,"")</f>
        <v/>
      </c>
      <c r="N18" s="149" t="str">
        <f t="shared" ref="N18" si="4">IFERROR(N10*N14/100,"")</f>
        <v/>
      </c>
      <c r="O18" s="149" t="str">
        <f>IFERROR(O10*O14*N14/100,"")</f>
        <v/>
      </c>
      <c r="P18" s="149" t="str">
        <f>IFERROR(P10*P14*N14/100,"")</f>
        <v/>
      </c>
      <c r="Q18" s="150" t="str">
        <f>IFERROR(Q10*Q14/100,"")</f>
        <v/>
      </c>
      <c r="R18" s="150" t="str">
        <f t="shared" ref="R18" si="5">IFERROR(R10*R14/100,"")</f>
        <v/>
      </c>
      <c r="S18" s="150" t="str">
        <f>IFERROR(S10*S14*R14/100,"")</f>
        <v/>
      </c>
      <c r="T18" s="150" t="str">
        <f>IFERROR(T10*T14*R14/100,"")</f>
        <v/>
      </c>
    </row>
    <row r="19" spans="2:20" ht="7.5" customHeight="1" x14ac:dyDescent="0.2"/>
    <row r="20" spans="2:20" ht="39.75" customHeight="1" x14ac:dyDescent="0.2">
      <c r="C20" s="145" t="s">
        <v>571</v>
      </c>
      <c r="M20" s="137" t="s">
        <v>591</v>
      </c>
      <c r="N20" s="138" t="s">
        <v>592</v>
      </c>
    </row>
    <row r="21" spans="2:20" ht="30" customHeight="1" x14ac:dyDescent="0.2">
      <c r="B21" s="141" t="s">
        <v>566</v>
      </c>
      <c r="C21" s="147">
        <f>SUM(C17:I17)</f>
        <v>0</v>
      </c>
      <c r="L21" s="141" t="s">
        <v>566</v>
      </c>
      <c r="M21" s="147">
        <f>SUM(M17:P17)</f>
        <v>0</v>
      </c>
      <c r="N21" s="148">
        <f>SUM(Q17:T17)</f>
        <v>0</v>
      </c>
    </row>
    <row r="22" spans="2:20" ht="30" customHeight="1" x14ac:dyDescent="0.2">
      <c r="B22" s="142" t="s">
        <v>567</v>
      </c>
      <c r="C22" s="149">
        <f>SUM(C18:I18)</f>
        <v>0</v>
      </c>
      <c r="L22" s="142" t="s">
        <v>567</v>
      </c>
      <c r="M22" s="149">
        <f>SUM(M18:P18)</f>
        <v>0</v>
      </c>
      <c r="N22" s="150">
        <f>SUM(Q18:T18)</f>
        <v>0</v>
      </c>
    </row>
    <row r="24" spans="2:20" ht="30.75" customHeight="1" x14ac:dyDescent="0.2">
      <c r="B24" s="300" t="s">
        <v>593</v>
      </c>
      <c r="C24" s="301"/>
      <c r="D24" s="302"/>
      <c r="L24" s="300" t="s">
        <v>594</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 right="0.7" top="0.75" bottom="0.75" header="0.3" footer="0.3"/>
  <pageSetup paperSize="9" orientation="portrait" r:id="rId1"/>
  <headerFooter>
    <oddFooter xml:space="preserve">&amp;L&amp;"Trebuchet MS,Regular"&amp;8NORTHERN POWERGRID (YORKSHIRE) PLC&amp;C&amp;"Arial,Regular"&amp;8Page &amp;P+36 of 54&amp;R&amp;"Arial,Regular"&amp;8DECEMBER 2015 - FINAL V2.0 </oddFooter>
    <firstFooter xml:space="preserve">&amp;L&amp;"Trebuchet MS,Regular"&amp;8NORTHERN POWERGRID (YORKSHIRE) PLC&amp;C&amp;"Arial,Regular"&amp;8Page &amp;P+36 of 54&amp;R&amp;"Arial,Regular"&amp;8DECEMBER 2015 - FINAL V2.0 </firstFoot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charges'!$A$14:$A$40</xm:f>
          </x14:formula1>
          <xm:sqref>B10</xm:sqref>
        </x14:dataValidation>
        <x14:dataValidation type="list" errorStyle="information" allowBlank="1" showInputMessage="1" showErrorMessage="1" promptTitle="Choose site" prompt="Select the EHV site that you would like to calculate charges.">
          <x14:formula1>
            <xm:f>'Annex 2 EHV charges'!$G$10:$G$395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2017-02-02T09:36:51Z</cp:lastPrinted>
  <dcterms:created xsi:type="dcterms:W3CDTF">2009-11-12T11:38:00Z</dcterms:created>
  <dcterms:modified xsi:type="dcterms:W3CDTF">2017-02-02T10:12:46Z</dcterms:modified>
</cp:coreProperties>
</file>